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79" i="1" l="1"/>
  <c r="G179" i="1"/>
  <c r="I168" i="1"/>
  <c r="G168" i="1"/>
  <c r="J133" i="1"/>
  <c r="G133" i="1"/>
  <c r="G137" i="1" s="1"/>
  <c r="J120" i="1"/>
  <c r="I120" i="1"/>
  <c r="H120" i="1"/>
  <c r="H127" i="1" s="1"/>
  <c r="G120" i="1"/>
  <c r="I102" i="1"/>
  <c r="H102" i="1"/>
  <c r="H108" i="1" s="1"/>
  <c r="G102" i="1"/>
  <c r="J84" i="1"/>
  <c r="J89" i="1" s="1"/>
  <c r="I83" i="1"/>
  <c r="H83" i="1"/>
  <c r="G84" i="1"/>
  <c r="G83" i="1"/>
  <c r="G89" i="1" s="1"/>
  <c r="J64" i="1"/>
  <c r="H64" i="1"/>
  <c r="G64" i="1"/>
  <c r="L54" i="1"/>
  <c r="J44" i="1"/>
  <c r="I44" i="1"/>
  <c r="H44" i="1"/>
  <c r="G44" i="1"/>
  <c r="G51" i="1" s="1"/>
  <c r="J29" i="1"/>
  <c r="J28" i="1"/>
  <c r="I28" i="1"/>
  <c r="H28" i="1"/>
  <c r="G29" i="1"/>
  <c r="G28" i="1"/>
  <c r="G32" i="1" s="1"/>
  <c r="I17" i="1"/>
  <c r="I23" i="1" s="1"/>
  <c r="G17" i="1"/>
  <c r="L17" i="1"/>
  <c r="I9" i="1"/>
  <c r="H9" i="1"/>
  <c r="G9" i="1"/>
  <c r="J127" i="1"/>
  <c r="F120" i="1"/>
  <c r="I70" i="1"/>
  <c r="J23" i="1"/>
  <c r="H23" i="1"/>
  <c r="G23" i="1"/>
  <c r="G61" i="1"/>
  <c r="F44" i="1"/>
  <c r="J137" i="1"/>
  <c r="I137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H137" i="1"/>
  <c r="F137" i="1"/>
  <c r="B128" i="1"/>
  <c r="A128" i="1"/>
  <c r="L127" i="1"/>
  <c r="L138" i="1" s="1"/>
  <c r="I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I89" i="1"/>
  <c r="H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H70" i="1"/>
  <c r="G70" i="1"/>
  <c r="F70" i="1"/>
  <c r="B62" i="1"/>
  <c r="A62" i="1"/>
  <c r="L61" i="1"/>
  <c r="J61" i="1"/>
  <c r="I61" i="1"/>
  <c r="H61" i="1"/>
  <c r="F61" i="1"/>
  <c r="B52" i="1"/>
  <c r="A52" i="1"/>
  <c r="L51" i="1"/>
  <c r="J51" i="1"/>
  <c r="I51" i="1"/>
  <c r="H51" i="1"/>
  <c r="H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F32" i="1"/>
  <c r="B24" i="1"/>
  <c r="A24" i="1"/>
  <c r="L23" i="1"/>
  <c r="F23" i="1"/>
  <c r="B14" i="1"/>
  <c r="A14" i="1"/>
  <c r="L13" i="1"/>
  <c r="J13" i="1"/>
  <c r="I13" i="1"/>
  <c r="H13" i="1"/>
  <c r="G13" i="1"/>
  <c r="F13" i="1"/>
  <c r="F24" i="1" s="1"/>
  <c r="H195" i="1" l="1"/>
  <c r="G195" i="1"/>
  <c r="I176" i="1"/>
  <c r="I157" i="1"/>
  <c r="I119" i="1"/>
  <c r="H119" i="1"/>
  <c r="L119" i="1"/>
  <c r="J100" i="1"/>
  <c r="J81" i="1"/>
  <c r="I81" i="1"/>
  <c r="H81" i="1"/>
  <c r="L81" i="1"/>
  <c r="I62" i="1"/>
  <c r="L62" i="1"/>
  <c r="J43" i="1"/>
  <c r="H43" i="1"/>
  <c r="G43" i="1"/>
  <c r="L43" i="1"/>
  <c r="I24" i="1"/>
  <c r="L24" i="1"/>
  <c r="F195" i="1"/>
  <c r="J195" i="1"/>
  <c r="H176" i="1"/>
  <c r="G176" i="1"/>
  <c r="J176" i="1"/>
  <c r="G100" i="1"/>
  <c r="H100" i="1"/>
  <c r="I100" i="1"/>
  <c r="F81" i="1"/>
  <c r="G81" i="1"/>
  <c r="G24" i="1"/>
  <c r="H24" i="1"/>
  <c r="J24" i="1"/>
  <c r="F43" i="1"/>
  <c r="G62" i="1"/>
  <c r="J62" i="1"/>
  <c r="F138" i="1"/>
  <c r="G138" i="1"/>
  <c r="I138" i="1"/>
  <c r="J138" i="1"/>
  <c r="H138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<sst xmlns="http://schemas.openxmlformats.org/spreadsheetml/2006/main" count="286" uniqueCount="92">
  <si>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</si>
  <si>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</si>
  <si>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</si>
  <si>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</si>
  <si>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</si>
  <si>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</si>
  <si>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</si>
  <si>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</si>
  <si>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</si>
  <si>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</si>
  <si>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</si>
  <si>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</si>
  <si>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</si>
  <si>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</si>
  <si>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</si>
  <si>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</si>
  <si>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</si>
  <si>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</si>
  <si>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</si>
  <si>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</si>
  <si>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</si>
  <si>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</si>
  <si>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</si>
  <si>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</si>
  <si>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</si>
  <si>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</si>
  <si>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</si>
  <si>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</si>
  <si>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</si>
  <si>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</si>
  <si>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</si>
  <si>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</si>
  <si>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</si>
  <si>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</si>
  <si>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</si>
  <si>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</si>
  <si>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</si>
  <si>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</si>
  <si>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</si>
  <si>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</si>
  <si>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Сыр  порциями  с Батоном нарезным</t>
  </si>
  <si>
    <t xml:space="preserve">Чай с сахаром </t>
  </si>
  <si>
    <t>Сок фруктовый в упаковке 0,2</t>
  </si>
  <si>
    <t>Запеканка из творога с вишней</t>
  </si>
  <si>
    <t>Батон нарезной</t>
  </si>
  <si>
    <t xml:space="preserve">Фрукты свежие порциями </t>
  </si>
  <si>
    <t>Чай с сахаром и лимоном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</si>
  <si>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</si>
  <si>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</si>
  <si>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</si>
  <si>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</si>
  <si>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</si>
  <si>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</si>
  <si>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</si>
  <si>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Хлеб " Дарницкий" порциями</t>
  </si>
  <si>
    <t>Хлеб "Городской" порциями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</si>
  <si>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</si>
  <si>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</si>
  <si>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</si>
  <si>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</si>
  <si>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Рассольник "Домашний"</t>
  </si>
  <si>
    <t>Медальоны из рыбы</t>
  </si>
  <si>
    <t>Картофельное пюре с маслом сливочным на полив</t>
  </si>
  <si>
    <t>Овощи свежие и консервированные порциями (помидоры свежие в нарезку с горошком консерв.)</t>
  </si>
  <si>
    <t>Компот из компотной смеси</t>
  </si>
  <si>
    <t>Макароны отварные с  сыром</t>
  </si>
  <si>
    <t>Пицца "Болоньезе"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</si>
  <si>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</si>
  <si>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</si>
  <si>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</si>
  <si>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</si>
  <si>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</si>
  <si>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 xml:space="preserve">Каша  молочная пшеничная </t>
  </si>
  <si>
    <t>Суп картофельный с макаронными изделиями</t>
  </si>
  <si>
    <t>Голубцы ленивые</t>
  </si>
  <si>
    <t>Картофель запеченный (из отварного)</t>
  </si>
  <si>
    <t xml:space="preserve">Каша  молочная рисовая </t>
  </si>
  <si>
    <t>Сыр  порциями с хлебом городским</t>
  </si>
  <si>
    <t>Фрикадельки из свинины</t>
  </si>
  <si>
    <t>Сложный гарнир (картофельное пюре/капуста тушеная)</t>
  </si>
  <si>
    <t>Колбаски "Сочные"  с макаронными изделиями отварными (спагетти)</t>
  </si>
  <si>
    <t>Шницель "Нежный" с картофельным пюре  маслом сливочным на полив</t>
  </si>
  <si>
    <t>Суп из  овощей</t>
  </si>
  <si>
    <t xml:space="preserve">Компот из свежих яблок </t>
  </si>
  <si>
    <t>Фрикадельки из свинины с кашей гречневой рассыпчатой и соусом сметанным с томатом</t>
  </si>
  <si>
    <t>Биточки из мяса птицы</t>
  </si>
  <si>
    <t>Компот из изюма</t>
  </si>
  <si>
    <t>Творожник ванильный со  сгущенным молоком</t>
  </si>
  <si>
    <t>Крендель сахарный</t>
  </si>
  <si>
    <t>Щи из свежей капусты с картофелем</t>
  </si>
  <si>
    <t xml:space="preserve">Ёжики мясные </t>
  </si>
  <si>
    <t>Овощи свежие и консервиров. порциями (помидоры свежие в нарезку с кукурузой и горошком консерв.)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</si>
</sst>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Protection="1"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6" fillId="4" borderId="2" xfId="0" applyFont="1" applyFill="1" applyBorder="1" applyProtection="1">
      <protection locked="0"/>
    </xf>
    <xf numFmtId="164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4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64" fontId="17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164" fontId="16" fillId="4" borderId="2" xfId="0" applyNumberFormat="1" applyFont="1" applyFill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/>
      <c r="D1" s="49"/>
      <c r="E1" s="49"/>
      <c r="F1" s="12" t="s">
        <v>16</v>
      </c>
      <c r="G1" s="2" t="s">
        <v>17</v>
      </c>
      <c r="H1" s="50"/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18</v>
      </c>
      <c r="H2" s="50"/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7">
        <v>205</v>
      </c>
      <c r="G6" s="59">
        <v>197.26</v>
      </c>
      <c r="H6" s="59">
        <v>4.57</v>
      </c>
      <c r="I6" s="59">
        <v>5.6</v>
      </c>
      <c r="J6" s="59">
        <v>32.619999999999997</v>
      </c>
      <c r="K6" s="59"/>
      <c r="L6" s="58">
        <v>35</v>
      </c>
    </row>
    <row r="7" spans="1:12" ht="14.4" x14ac:dyDescent="0.3">
      <c r="A7" s="23"/>
      <c r="B7" s="15"/>
      <c r="C7" s="11"/>
      <c r="D7" s="6"/>
      <c r="E7" s="54"/>
      <c r="F7" s="60"/>
      <c r="G7" s="59"/>
      <c r="H7" s="59"/>
      <c r="I7" s="59"/>
      <c r="J7" s="59"/>
      <c r="K7" s="59"/>
      <c r="L7" s="58"/>
    </row>
    <row r="8" spans="1:12" ht="14.4" x14ac:dyDescent="0.3">
      <c r="A8" s="23"/>
      <c r="B8" s="15"/>
      <c r="C8" s="11"/>
      <c r="D8" s="7" t="s">
        <v>22</v>
      </c>
      <c r="E8" s="55" t="s">
        <v>41</v>
      </c>
      <c r="F8" s="60">
        <v>215</v>
      </c>
      <c r="G8" s="61">
        <v>60</v>
      </c>
      <c r="H8" s="61">
        <v>7.0000000000000007E-2</v>
      </c>
      <c r="I8" s="61">
        <v>0.02</v>
      </c>
      <c r="J8" s="61">
        <v>15</v>
      </c>
      <c r="K8" s="61"/>
      <c r="L8" s="58">
        <v>5</v>
      </c>
    </row>
    <row r="9" spans="1:12" ht="14.4" x14ac:dyDescent="0.3">
      <c r="A9" s="23"/>
      <c r="B9" s="15"/>
      <c r="C9" s="11"/>
      <c r="D9" s="7" t="s">
        <v>23</v>
      </c>
      <c r="E9" s="54" t="s">
        <v>40</v>
      </c>
      <c r="F9" s="60">
        <v>60</v>
      </c>
      <c r="G9" s="59">
        <f>108+79.5</f>
        <v>187.5</v>
      </c>
      <c r="H9" s="59">
        <f>7+2.9</f>
        <v>9.9</v>
      </c>
      <c r="I9" s="59">
        <f>8.9+0.9</f>
        <v>9.8000000000000007</v>
      </c>
      <c r="J9" s="59">
        <v>15.6</v>
      </c>
      <c r="K9" s="59"/>
      <c r="L9" s="58">
        <v>35</v>
      </c>
    </row>
    <row r="10" spans="1:12" ht="14.4" x14ac:dyDescent="0.3">
      <c r="A10" s="23"/>
      <c r="B10" s="15"/>
      <c r="C10" s="11"/>
      <c r="D10" s="7" t="s">
        <v>24</v>
      </c>
      <c r="E10" s="56" t="s">
        <v>42</v>
      </c>
      <c r="F10" s="60">
        <v>200</v>
      </c>
      <c r="G10" s="61">
        <v>92</v>
      </c>
      <c r="H10" s="61">
        <v>0.6</v>
      </c>
      <c r="I10" s="61">
        <v>0.4</v>
      </c>
      <c r="J10" s="61">
        <v>20.2</v>
      </c>
      <c r="K10" s="61"/>
      <c r="L10" s="58">
        <v>30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536.76</v>
      </c>
      <c r="H13" s="19">
        <f t="shared" si="0"/>
        <v>15.14</v>
      </c>
      <c r="I13" s="19">
        <f t="shared" si="0"/>
        <v>15.82</v>
      </c>
      <c r="J13" s="19">
        <f t="shared" si="0"/>
        <v>83.42</v>
      </c>
      <c r="K13" s="25"/>
      <c r="L13" s="19">
        <f t="shared" ref="L13" si="1">SUM(L6:L12)</f>
        <v>105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54" t="s">
        <v>60</v>
      </c>
      <c r="F15" s="60">
        <v>200</v>
      </c>
      <c r="G15" s="59">
        <v>100.5</v>
      </c>
      <c r="H15" s="59">
        <v>1.8</v>
      </c>
      <c r="I15" s="59">
        <v>5.3</v>
      </c>
      <c r="J15" s="59">
        <v>10.9</v>
      </c>
      <c r="K15" s="59"/>
      <c r="L15" s="58">
        <v>20</v>
      </c>
    </row>
    <row r="16" spans="1:12" ht="14.4" x14ac:dyDescent="0.3">
      <c r="A16" s="23"/>
      <c r="B16" s="15"/>
      <c r="C16" s="11"/>
      <c r="D16" s="7" t="s">
        <v>28</v>
      </c>
      <c r="E16" s="55" t="s">
        <v>61</v>
      </c>
      <c r="F16" s="60">
        <v>90</v>
      </c>
      <c r="G16" s="59">
        <v>207.09</v>
      </c>
      <c r="H16" s="59">
        <v>10.6</v>
      </c>
      <c r="I16" s="59">
        <v>12.6</v>
      </c>
      <c r="J16" s="59">
        <v>9.06</v>
      </c>
      <c r="K16" s="59"/>
      <c r="L16" s="58">
        <v>30</v>
      </c>
    </row>
    <row r="17" spans="1:12" ht="14.4" x14ac:dyDescent="0.3">
      <c r="A17" s="23"/>
      <c r="B17" s="15"/>
      <c r="C17" s="11"/>
      <c r="D17" s="7" t="s">
        <v>29</v>
      </c>
      <c r="E17" s="55" t="s">
        <v>62</v>
      </c>
      <c r="F17" s="60">
        <v>155</v>
      </c>
      <c r="G17" s="61">
        <f>137.3+33</f>
        <v>170.3</v>
      </c>
      <c r="H17" s="61">
        <v>3.1</v>
      </c>
      <c r="I17" s="61">
        <f>3.6+4.8</f>
        <v>8.4</v>
      </c>
      <c r="J17" s="61">
        <v>20.5</v>
      </c>
      <c r="K17" s="61"/>
      <c r="L17" s="58">
        <f>23+8</f>
        <v>31</v>
      </c>
    </row>
    <row r="18" spans="1:12" ht="28.8" x14ac:dyDescent="0.3">
      <c r="A18" s="23"/>
      <c r="B18" s="15"/>
      <c r="C18" s="11"/>
      <c r="D18" s="7" t="s">
        <v>30</v>
      </c>
      <c r="E18" s="56" t="s">
        <v>63</v>
      </c>
      <c r="F18" s="57">
        <v>60</v>
      </c>
      <c r="G18" s="59">
        <v>22.5</v>
      </c>
      <c r="H18" s="59">
        <v>1.41</v>
      </c>
      <c r="I18" s="59">
        <v>0.09</v>
      </c>
      <c r="J18" s="59">
        <v>4.05</v>
      </c>
      <c r="K18" s="59"/>
      <c r="L18" s="58">
        <v>28</v>
      </c>
    </row>
    <row r="19" spans="1:12" ht="14.4" x14ac:dyDescent="0.3">
      <c r="A19" s="23"/>
      <c r="B19" s="15"/>
      <c r="C19" s="11"/>
      <c r="D19" s="7" t="s">
        <v>31</v>
      </c>
      <c r="E19" s="54" t="s">
        <v>64</v>
      </c>
      <c r="F19" s="60">
        <v>200</v>
      </c>
      <c r="G19" s="59">
        <v>82.9</v>
      </c>
      <c r="H19" s="59">
        <v>0.15</v>
      </c>
      <c r="I19" s="59">
        <v>0.06</v>
      </c>
      <c r="J19" s="59">
        <v>20.65</v>
      </c>
      <c r="K19" s="59"/>
      <c r="L19" s="58">
        <v>13</v>
      </c>
    </row>
    <row r="20" spans="1:12" ht="14.4" x14ac:dyDescent="0.3">
      <c r="A20" s="23"/>
      <c r="B20" s="15"/>
      <c r="C20" s="11"/>
      <c r="D20" s="7" t="s">
        <v>32</v>
      </c>
      <c r="E20" s="56" t="s">
        <v>54</v>
      </c>
      <c r="F20" s="57">
        <v>40</v>
      </c>
      <c r="G20" s="59">
        <v>85</v>
      </c>
      <c r="H20" s="59">
        <v>2.6</v>
      </c>
      <c r="I20" s="59">
        <v>0.4</v>
      </c>
      <c r="J20" s="59">
        <v>17.2</v>
      </c>
      <c r="K20" s="59"/>
      <c r="L20" s="58">
        <v>4</v>
      </c>
    </row>
    <row r="21" spans="1:12" ht="14.4" x14ac:dyDescent="0.3">
      <c r="A21" s="23"/>
      <c r="B21" s="15"/>
      <c r="C21" s="11"/>
      <c r="D21" s="6"/>
      <c r="E21" s="56" t="s">
        <v>55</v>
      </c>
      <c r="F21" s="60">
        <v>40</v>
      </c>
      <c r="G21" s="59">
        <v>100</v>
      </c>
      <c r="H21" s="59">
        <v>3.2</v>
      </c>
      <c r="I21" s="59">
        <v>0.4</v>
      </c>
      <c r="J21" s="59">
        <v>20.399999999999999</v>
      </c>
      <c r="K21" s="59"/>
      <c r="L21" s="58">
        <v>4</v>
      </c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768.29000000000008</v>
      </c>
      <c r="H23" s="19">
        <f t="shared" si="2"/>
        <v>22.86</v>
      </c>
      <c r="I23" s="19">
        <f t="shared" si="2"/>
        <v>27.249999999999993</v>
      </c>
      <c r="J23" s="19">
        <f t="shared" si="2"/>
        <v>102.75999999999999</v>
      </c>
      <c r="K23" s="25"/>
      <c r="L23" s="19">
        <f t="shared" ref="L23" si="3">SUM(L14:L22)</f>
        <v>130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1465</v>
      </c>
      <c r="G24" s="32">
        <f t="shared" ref="G24:J24" si="4">G13+G23</f>
        <v>1305.0500000000002</v>
      </c>
      <c r="H24" s="32">
        <f t="shared" si="4"/>
        <v>38</v>
      </c>
      <c r="I24" s="32">
        <f t="shared" si="4"/>
        <v>43.069999999999993</v>
      </c>
      <c r="J24" s="32">
        <f t="shared" si="4"/>
        <v>186.18</v>
      </c>
      <c r="K24" s="32"/>
      <c r="L24" s="32">
        <f t="shared" ref="L24" si="5">L13+L23</f>
        <v>235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43</v>
      </c>
      <c r="F25" s="60">
        <v>150</v>
      </c>
      <c r="G25" s="63">
        <v>361.12</v>
      </c>
      <c r="H25" s="63">
        <v>15.42</v>
      </c>
      <c r="I25" s="63">
        <v>13.62</v>
      </c>
      <c r="J25" s="63">
        <v>42.28</v>
      </c>
      <c r="K25" s="63"/>
      <c r="L25" s="62">
        <v>65.5</v>
      </c>
    </row>
    <row r="26" spans="1:12" ht="14.4" x14ac:dyDescent="0.3">
      <c r="A26" s="14"/>
      <c r="B26" s="15"/>
      <c r="C26" s="11"/>
      <c r="D26" s="6"/>
      <c r="E26" s="55"/>
      <c r="F26" s="57"/>
      <c r="G26" s="63"/>
      <c r="H26" s="63"/>
      <c r="I26" s="63"/>
      <c r="J26" s="63"/>
      <c r="K26" s="63"/>
      <c r="L26" s="62"/>
    </row>
    <row r="27" spans="1:12" ht="14.4" x14ac:dyDescent="0.3">
      <c r="A27" s="14"/>
      <c r="B27" s="15"/>
      <c r="C27" s="11"/>
      <c r="D27" s="7" t="s">
        <v>22</v>
      </c>
      <c r="E27" s="64" t="s">
        <v>46</v>
      </c>
      <c r="F27" s="57">
        <v>222</v>
      </c>
      <c r="G27" s="65">
        <v>62</v>
      </c>
      <c r="H27" s="65">
        <v>0.13</v>
      </c>
      <c r="I27" s="65">
        <v>0.02</v>
      </c>
      <c r="J27" s="65">
        <v>15.2</v>
      </c>
      <c r="K27" s="65"/>
      <c r="L27" s="62">
        <v>8</v>
      </c>
    </row>
    <row r="28" spans="1:12" ht="14.4" x14ac:dyDescent="0.3">
      <c r="A28" s="14"/>
      <c r="B28" s="15"/>
      <c r="C28" s="11"/>
      <c r="D28" s="7" t="s">
        <v>23</v>
      </c>
      <c r="E28" s="55" t="s">
        <v>44</v>
      </c>
      <c r="F28" s="57">
        <v>40</v>
      </c>
      <c r="G28" s="63">
        <f>132.5/40*30</f>
        <v>99.375</v>
      </c>
      <c r="H28" s="63">
        <f>4.75/50*40</f>
        <v>3.8</v>
      </c>
      <c r="I28" s="63">
        <f>1.5/50*40</f>
        <v>1.2</v>
      </c>
      <c r="J28" s="63">
        <f>26/50*40</f>
        <v>20.8</v>
      </c>
      <c r="K28" s="63"/>
      <c r="L28" s="62">
        <v>6.5</v>
      </c>
    </row>
    <row r="29" spans="1:12" ht="14.4" x14ac:dyDescent="0.3">
      <c r="A29" s="14"/>
      <c r="B29" s="15"/>
      <c r="C29" s="11"/>
      <c r="D29" s="7" t="s">
        <v>24</v>
      </c>
      <c r="E29" s="54" t="s">
        <v>45</v>
      </c>
      <c r="F29" s="60">
        <v>100</v>
      </c>
      <c r="G29" s="63">
        <f>94/2</f>
        <v>47</v>
      </c>
      <c r="H29" s="63">
        <v>0.4</v>
      </c>
      <c r="I29" s="63">
        <v>0.4</v>
      </c>
      <c r="J29" s="63">
        <f>19.6/2</f>
        <v>9.8000000000000007</v>
      </c>
      <c r="K29" s="63"/>
      <c r="L29" s="62">
        <v>25</v>
      </c>
    </row>
    <row r="30" spans="1:12" ht="14.4" x14ac:dyDescent="0.3">
      <c r="A30" s="14"/>
      <c r="B30" s="15"/>
      <c r="C30" s="11"/>
      <c r="D30" s="6"/>
      <c r="E30" s="64"/>
      <c r="F30" s="57"/>
      <c r="G30" s="62"/>
      <c r="H30" s="65"/>
      <c r="I30" s="65"/>
      <c r="J30" s="65"/>
      <c r="K30" s="65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569.495</v>
      </c>
      <c r="H32" s="19">
        <f t="shared" ref="H32" si="7">SUM(H25:H31)</f>
        <v>19.75</v>
      </c>
      <c r="I32" s="19">
        <f t="shared" ref="I32" si="8">SUM(I25:I31)</f>
        <v>15.239999999999998</v>
      </c>
      <c r="J32" s="19">
        <f t="shared" ref="J32:L32" si="9">SUM(J25:J31)</f>
        <v>88.08</v>
      </c>
      <c r="K32" s="25"/>
      <c r="L32" s="19">
        <f t="shared" si="9"/>
        <v>105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74" t="s">
        <v>56</v>
      </c>
      <c r="F34" s="75">
        <v>200</v>
      </c>
      <c r="G34" s="63">
        <v>118.6</v>
      </c>
      <c r="H34" s="63">
        <v>4.4000000000000004</v>
      </c>
      <c r="I34" s="63">
        <v>4.2</v>
      </c>
      <c r="J34" s="63">
        <v>13.2</v>
      </c>
      <c r="K34" s="63"/>
      <c r="L34" s="62">
        <v>25</v>
      </c>
    </row>
    <row r="35" spans="1:12" ht="14.4" x14ac:dyDescent="0.3">
      <c r="A35" s="14"/>
      <c r="B35" s="15"/>
      <c r="C35" s="11"/>
      <c r="D35" s="7" t="s">
        <v>28</v>
      </c>
      <c r="E35" s="76" t="s">
        <v>57</v>
      </c>
      <c r="F35" s="77">
        <v>90</v>
      </c>
      <c r="G35" s="63">
        <v>189.6</v>
      </c>
      <c r="H35" s="63">
        <v>11.52</v>
      </c>
      <c r="I35" s="63">
        <v>13</v>
      </c>
      <c r="J35" s="63">
        <v>4.05</v>
      </c>
      <c r="K35" s="63"/>
      <c r="L35" s="62">
        <v>63</v>
      </c>
    </row>
    <row r="36" spans="1:12" ht="14.4" x14ac:dyDescent="0.3">
      <c r="A36" s="14"/>
      <c r="B36" s="15"/>
      <c r="C36" s="11"/>
      <c r="D36" s="7" t="s">
        <v>29</v>
      </c>
      <c r="E36" s="74" t="s">
        <v>58</v>
      </c>
      <c r="F36" s="77">
        <v>150</v>
      </c>
      <c r="G36" s="65">
        <v>168.45</v>
      </c>
      <c r="H36" s="65">
        <v>5.52</v>
      </c>
      <c r="I36" s="65">
        <v>4.51</v>
      </c>
      <c r="J36" s="65">
        <v>26.45</v>
      </c>
      <c r="K36" s="65"/>
      <c r="L36" s="62">
        <v>16</v>
      </c>
    </row>
    <row r="37" spans="1:12" ht="14.4" x14ac:dyDescent="0.3">
      <c r="A37" s="14"/>
      <c r="B37" s="15"/>
      <c r="C37" s="11"/>
      <c r="D37" s="7" t="s">
        <v>30</v>
      </c>
      <c r="E37" s="74" t="s">
        <v>59</v>
      </c>
      <c r="F37" s="77">
        <v>200</v>
      </c>
      <c r="G37" s="63">
        <v>85.51</v>
      </c>
      <c r="H37" s="63">
        <v>0.76</v>
      </c>
      <c r="I37" s="63">
        <v>0.04</v>
      </c>
      <c r="J37" s="63">
        <v>20.22</v>
      </c>
      <c r="K37" s="63"/>
      <c r="L37" s="62">
        <v>18</v>
      </c>
    </row>
    <row r="38" spans="1:12" ht="14.4" x14ac:dyDescent="0.3">
      <c r="A38" s="14"/>
      <c r="B38" s="15"/>
      <c r="C38" s="11"/>
      <c r="D38" s="7" t="s">
        <v>31</v>
      </c>
      <c r="E38" s="76" t="s">
        <v>54</v>
      </c>
      <c r="F38" s="75">
        <v>40</v>
      </c>
      <c r="G38" s="63">
        <v>85</v>
      </c>
      <c r="H38" s="63">
        <v>2.6</v>
      </c>
      <c r="I38" s="63">
        <v>0.4</v>
      </c>
      <c r="J38" s="63">
        <v>17.2</v>
      </c>
      <c r="K38" s="63"/>
      <c r="L38" s="62">
        <v>4</v>
      </c>
    </row>
    <row r="39" spans="1:12" ht="14.4" x14ac:dyDescent="0.3">
      <c r="A39" s="14"/>
      <c r="B39" s="15"/>
      <c r="C39" s="11"/>
      <c r="D39" s="7" t="s">
        <v>32</v>
      </c>
      <c r="E39" s="76" t="s">
        <v>55</v>
      </c>
      <c r="F39" s="77">
        <v>40</v>
      </c>
      <c r="G39" s="63">
        <v>100</v>
      </c>
      <c r="H39" s="63">
        <v>3.2</v>
      </c>
      <c r="I39" s="63">
        <v>0.4</v>
      </c>
      <c r="J39" s="63">
        <v>20.399999999999999</v>
      </c>
      <c r="K39" s="63"/>
      <c r="L39" s="62">
        <v>4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747.16</v>
      </c>
      <c r="H42" s="19">
        <f t="shared" ref="H42" si="11">SUM(H33:H41)</f>
        <v>28</v>
      </c>
      <c r="I42" s="19">
        <f t="shared" ref="I42" si="12">SUM(I33:I41)</f>
        <v>22.549999999999997</v>
      </c>
      <c r="J42" s="19">
        <f t="shared" ref="J42:L42" si="13">SUM(J33:J41)</f>
        <v>101.52000000000001</v>
      </c>
      <c r="K42" s="25"/>
      <c r="L42" s="19">
        <f t="shared" si="13"/>
        <v>130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1232</v>
      </c>
      <c r="G43" s="32">
        <f t="shared" ref="G43" si="14">G32+G42</f>
        <v>1316.655</v>
      </c>
      <c r="H43" s="32">
        <f t="shared" ref="H43" si="15">H32+H42</f>
        <v>47.75</v>
      </c>
      <c r="I43" s="32">
        <f t="shared" ref="I43" si="16">I32+I42</f>
        <v>37.789999999999992</v>
      </c>
      <c r="J43" s="32">
        <f t="shared" ref="J43:L43" si="17">J32+J42</f>
        <v>189.60000000000002</v>
      </c>
      <c r="K43" s="32"/>
      <c r="L43" s="32">
        <f t="shared" si="17"/>
        <v>235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6" t="s">
        <v>47</v>
      </c>
      <c r="F44" s="67">
        <f>90+150</f>
        <v>240</v>
      </c>
      <c r="G44" s="69">
        <f>238.5+137.3</f>
        <v>375.8</v>
      </c>
      <c r="H44" s="69">
        <f>11.7+3.1</f>
        <v>14.799999999999999</v>
      </c>
      <c r="I44" s="69">
        <f>15.73+4.8</f>
        <v>20.53</v>
      </c>
      <c r="J44" s="69">
        <f>12.03+20.4</f>
        <v>32.43</v>
      </c>
      <c r="K44" s="69"/>
      <c r="L44" s="68">
        <v>68</v>
      </c>
    </row>
    <row r="45" spans="1:12" ht="14.4" x14ac:dyDescent="0.3">
      <c r="A45" s="23"/>
      <c r="B45" s="15"/>
      <c r="C45" s="11"/>
      <c r="D45" s="6"/>
      <c r="E45" s="70" t="s">
        <v>48</v>
      </c>
      <c r="F45" s="71">
        <v>60</v>
      </c>
      <c r="G45" s="69">
        <v>13.2</v>
      </c>
      <c r="H45" s="69">
        <v>0.66</v>
      </c>
      <c r="I45" s="69">
        <v>0.12</v>
      </c>
      <c r="J45" s="69">
        <v>2.2799999999999998</v>
      </c>
      <c r="K45" s="69"/>
      <c r="L45" s="68">
        <v>28</v>
      </c>
    </row>
    <row r="46" spans="1:12" ht="14.4" x14ac:dyDescent="0.3">
      <c r="A46" s="23"/>
      <c r="B46" s="15"/>
      <c r="C46" s="11"/>
      <c r="D46" s="7" t="s">
        <v>22</v>
      </c>
      <c r="E46" s="70" t="s">
        <v>49</v>
      </c>
      <c r="F46" s="67">
        <v>40</v>
      </c>
      <c r="G46" s="69">
        <v>100</v>
      </c>
      <c r="H46" s="69">
        <v>3.2</v>
      </c>
      <c r="I46" s="69">
        <v>0.4</v>
      </c>
      <c r="J46" s="69">
        <v>20.399999999999999</v>
      </c>
      <c r="K46" s="69"/>
      <c r="L46" s="68">
        <v>4</v>
      </c>
    </row>
    <row r="47" spans="1:12" ht="14.4" x14ac:dyDescent="0.3">
      <c r="A47" s="23"/>
      <c r="B47" s="15"/>
      <c r="C47" s="11"/>
      <c r="D47" s="7" t="s">
        <v>23</v>
      </c>
      <c r="E47" s="66" t="s">
        <v>41</v>
      </c>
      <c r="F47" s="67">
        <v>215</v>
      </c>
      <c r="G47" s="72">
        <v>60</v>
      </c>
      <c r="H47" s="72">
        <v>7.0000000000000007E-2</v>
      </c>
      <c r="I47" s="72">
        <v>0.02</v>
      </c>
      <c r="J47" s="72">
        <v>15</v>
      </c>
      <c r="K47" s="72"/>
      <c r="L47" s="68">
        <v>5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549</v>
      </c>
      <c r="H51" s="19">
        <f t="shared" ref="H51" si="19">SUM(H44:H50)</f>
        <v>18.73</v>
      </c>
      <c r="I51" s="19">
        <f t="shared" ref="I51" si="20">SUM(I44:I50)</f>
        <v>21.07</v>
      </c>
      <c r="J51" s="19">
        <f t="shared" ref="J51:L51" si="21">SUM(J44:J50)</f>
        <v>70.11</v>
      </c>
      <c r="K51" s="25"/>
      <c r="L51" s="19">
        <f t="shared" si="21"/>
        <v>105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73" t="s">
        <v>50</v>
      </c>
      <c r="F53" s="71">
        <v>200</v>
      </c>
      <c r="G53" s="69">
        <v>88.2</v>
      </c>
      <c r="H53" s="69">
        <v>1.38</v>
      </c>
      <c r="I53" s="69">
        <v>5.2</v>
      </c>
      <c r="J53" s="69">
        <v>8.92</v>
      </c>
      <c r="K53" s="69"/>
      <c r="L53" s="68">
        <v>17</v>
      </c>
    </row>
    <row r="54" spans="1:12" ht="14.4" x14ac:dyDescent="0.3">
      <c r="A54" s="23"/>
      <c r="B54" s="15"/>
      <c r="C54" s="11"/>
      <c r="D54" s="7" t="s">
        <v>28</v>
      </c>
      <c r="E54" s="73" t="s">
        <v>51</v>
      </c>
      <c r="F54" s="67">
        <v>90</v>
      </c>
      <c r="G54" s="69">
        <v>258.91000000000003</v>
      </c>
      <c r="H54" s="69">
        <v>16.649999999999999</v>
      </c>
      <c r="I54" s="69">
        <v>15.96</v>
      </c>
      <c r="J54" s="69">
        <v>12.21</v>
      </c>
      <c r="K54" s="69"/>
      <c r="L54" s="68">
        <f>130-59</f>
        <v>71</v>
      </c>
    </row>
    <row r="55" spans="1:12" ht="14.4" x14ac:dyDescent="0.3">
      <c r="A55" s="23"/>
      <c r="B55" s="15"/>
      <c r="C55" s="11"/>
      <c r="D55" s="7" t="s">
        <v>29</v>
      </c>
      <c r="E55" s="73" t="s">
        <v>52</v>
      </c>
      <c r="F55" s="67">
        <v>150</v>
      </c>
      <c r="G55" s="69">
        <v>209.7</v>
      </c>
      <c r="H55" s="69">
        <v>3.65</v>
      </c>
      <c r="I55" s="69">
        <v>5.37</v>
      </c>
      <c r="J55" s="69">
        <v>36.68</v>
      </c>
      <c r="K55" s="69"/>
      <c r="L55" s="68">
        <v>20</v>
      </c>
    </row>
    <row r="56" spans="1:12" ht="14.4" x14ac:dyDescent="0.3">
      <c r="A56" s="23"/>
      <c r="B56" s="15"/>
      <c r="C56" s="11"/>
      <c r="D56" s="7" t="s">
        <v>30</v>
      </c>
      <c r="E56" s="73" t="s">
        <v>53</v>
      </c>
      <c r="F56" s="67">
        <v>200</v>
      </c>
      <c r="G56" s="72">
        <v>76</v>
      </c>
      <c r="H56" s="72">
        <v>0</v>
      </c>
      <c r="I56" s="72">
        <v>0</v>
      </c>
      <c r="J56" s="72">
        <v>19.97</v>
      </c>
      <c r="K56" s="72"/>
      <c r="L56" s="68">
        <v>14</v>
      </c>
    </row>
    <row r="57" spans="1:12" ht="14.4" x14ac:dyDescent="0.3">
      <c r="A57" s="23"/>
      <c r="B57" s="15"/>
      <c r="C57" s="11"/>
      <c r="D57" s="7" t="s">
        <v>31</v>
      </c>
      <c r="E57" s="70" t="s">
        <v>54</v>
      </c>
      <c r="F57" s="71">
        <v>40</v>
      </c>
      <c r="G57" s="69">
        <v>85</v>
      </c>
      <c r="H57" s="69">
        <v>2.6</v>
      </c>
      <c r="I57" s="69">
        <v>0.4</v>
      </c>
      <c r="J57" s="69">
        <v>17.2</v>
      </c>
      <c r="K57" s="69"/>
      <c r="L57" s="68">
        <v>4</v>
      </c>
    </row>
    <row r="58" spans="1:12" ht="14.4" x14ac:dyDescent="0.3">
      <c r="A58" s="23"/>
      <c r="B58" s="15"/>
      <c r="C58" s="11"/>
      <c r="D58" s="7" t="s">
        <v>32</v>
      </c>
      <c r="E58" s="70" t="s">
        <v>55</v>
      </c>
      <c r="F58" s="67">
        <v>40</v>
      </c>
      <c r="G58" s="69">
        <v>100</v>
      </c>
      <c r="H58" s="69">
        <v>3.2</v>
      </c>
      <c r="I58" s="69">
        <v>0.4</v>
      </c>
      <c r="J58" s="69">
        <v>20.399999999999999</v>
      </c>
      <c r="K58" s="69"/>
      <c r="L58" s="68">
        <v>4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817.81</v>
      </c>
      <c r="H61" s="19">
        <f t="shared" ref="H61" si="23">SUM(H52:H60)</f>
        <v>27.479999999999997</v>
      </c>
      <c r="I61" s="19">
        <f t="shared" ref="I61" si="24">SUM(I52:I60)</f>
        <v>27.33</v>
      </c>
      <c r="J61" s="19">
        <f t="shared" ref="J61:L61" si="25">SUM(J52:J60)</f>
        <v>115.38</v>
      </c>
      <c r="K61" s="25"/>
      <c r="L61" s="19">
        <f t="shared" si="25"/>
        <v>130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1275</v>
      </c>
      <c r="G62" s="32">
        <f t="shared" ref="G62" si="26">G51+G61</f>
        <v>1366.81</v>
      </c>
      <c r="H62" s="32">
        <f t="shared" ref="H62" si="27">H51+H61</f>
        <v>46.209999999999994</v>
      </c>
      <c r="I62" s="32">
        <f t="shared" ref="I62" si="28">I51+I61</f>
        <v>48.4</v>
      </c>
      <c r="J62" s="32">
        <f t="shared" ref="J62:L62" si="29">J51+J61</f>
        <v>185.49</v>
      </c>
      <c r="K62" s="32"/>
      <c r="L62" s="32">
        <f t="shared" si="29"/>
        <v>235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8" t="s">
        <v>65</v>
      </c>
      <c r="F63" s="79">
        <v>220</v>
      </c>
      <c r="G63" s="80">
        <v>367.84</v>
      </c>
      <c r="H63" s="80">
        <v>14.88</v>
      </c>
      <c r="I63" s="80">
        <v>17.510000000000002</v>
      </c>
      <c r="J63" s="80">
        <v>37.520000000000003</v>
      </c>
      <c r="K63" s="80"/>
      <c r="L63" s="68">
        <v>62</v>
      </c>
    </row>
    <row r="64" spans="1:12" ht="14.4" x14ac:dyDescent="0.3">
      <c r="A64" s="23"/>
      <c r="B64" s="15"/>
      <c r="C64" s="11"/>
      <c r="D64" s="6"/>
      <c r="E64" s="81" t="s">
        <v>66</v>
      </c>
      <c r="F64" s="82">
        <v>60</v>
      </c>
      <c r="G64" s="80">
        <f>266.3*0.6</f>
        <v>159.78</v>
      </c>
      <c r="H64" s="80">
        <f>12.03*0.6</f>
        <v>7.2179999999999991</v>
      </c>
      <c r="I64" s="80">
        <v>7.4</v>
      </c>
      <c r="J64" s="80">
        <f>27.3*0.6</f>
        <v>16.38</v>
      </c>
      <c r="K64" s="80"/>
      <c r="L64" s="68">
        <v>35</v>
      </c>
    </row>
    <row r="65" spans="1:12" ht="14.4" x14ac:dyDescent="0.3">
      <c r="A65" s="23"/>
      <c r="B65" s="15"/>
      <c r="C65" s="11"/>
      <c r="D65" s="7" t="s">
        <v>22</v>
      </c>
      <c r="E65" s="81" t="s">
        <v>46</v>
      </c>
      <c r="F65" s="79">
        <v>222</v>
      </c>
      <c r="G65" s="83">
        <v>62</v>
      </c>
      <c r="H65" s="83">
        <v>0.13</v>
      </c>
      <c r="I65" s="83">
        <v>0.02</v>
      </c>
      <c r="J65" s="83">
        <v>15.2</v>
      </c>
      <c r="K65" s="83"/>
      <c r="L65" s="68">
        <v>8</v>
      </c>
    </row>
    <row r="66" spans="1:12" ht="14.4" x14ac:dyDescent="0.3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589.62</v>
      </c>
      <c r="H70" s="19">
        <f t="shared" ref="H70" si="31">SUM(H63:H69)</f>
        <v>22.227999999999998</v>
      </c>
      <c r="I70" s="19">
        <f t="shared" ref="I70" si="32">SUM(I63:I69)</f>
        <v>24.930000000000003</v>
      </c>
      <c r="J70" s="19">
        <f t="shared" ref="J70:L70" si="33">SUM(J63:J69)</f>
        <v>69.100000000000009</v>
      </c>
      <c r="K70" s="25"/>
      <c r="L70" s="19">
        <f t="shared" si="33"/>
        <v>105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84" t="s">
        <v>67</v>
      </c>
      <c r="F72" s="85">
        <v>200</v>
      </c>
      <c r="G72" s="86">
        <v>87.89</v>
      </c>
      <c r="H72" s="86">
        <v>1.56</v>
      </c>
      <c r="I72" s="86">
        <v>5.2</v>
      </c>
      <c r="J72" s="86">
        <v>8.6</v>
      </c>
      <c r="K72" s="86"/>
      <c r="L72" s="68">
        <v>19</v>
      </c>
    </row>
    <row r="73" spans="1:12" ht="14.4" x14ac:dyDescent="0.3">
      <c r="A73" s="23"/>
      <c r="B73" s="15"/>
      <c r="C73" s="11"/>
      <c r="D73" s="7" t="s">
        <v>28</v>
      </c>
      <c r="E73" s="66" t="s">
        <v>68</v>
      </c>
      <c r="F73" s="67">
        <v>90</v>
      </c>
      <c r="G73" s="69">
        <v>215.87</v>
      </c>
      <c r="H73" s="69">
        <v>11.1</v>
      </c>
      <c r="I73" s="69">
        <v>14.26</v>
      </c>
      <c r="J73" s="69">
        <v>10.199999999999999</v>
      </c>
      <c r="K73" s="69"/>
      <c r="L73" s="68">
        <v>53</v>
      </c>
    </row>
    <row r="74" spans="1:12" ht="14.4" x14ac:dyDescent="0.3">
      <c r="A74" s="23"/>
      <c r="B74" s="15"/>
      <c r="C74" s="11"/>
      <c r="D74" s="7" t="s">
        <v>29</v>
      </c>
      <c r="E74" s="70" t="s">
        <v>69</v>
      </c>
      <c r="F74" s="71">
        <v>150</v>
      </c>
      <c r="G74" s="69">
        <v>243.75</v>
      </c>
      <c r="H74" s="69">
        <v>8.6</v>
      </c>
      <c r="I74" s="69">
        <v>6.09</v>
      </c>
      <c r="J74" s="69">
        <v>38.64</v>
      </c>
      <c r="K74" s="69"/>
      <c r="L74" s="68">
        <v>20</v>
      </c>
    </row>
    <row r="75" spans="1:12" ht="28.8" x14ac:dyDescent="0.3">
      <c r="A75" s="23"/>
      <c r="B75" s="15"/>
      <c r="C75" s="11"/>
      <c r="D75" s="7" t="s">
        <v>30</v>
      </c>
      <c r="E75" s="70" t="s">
        <v>70</v>
      </c>
      <c r="F75" s="71">
        <v>60</v>
      </c>
      <c r="G75" s="69">
        <v>61.45</v>
      </c>
      <c r="H75" s="69">
        <v>0.99</v>
      </c>
      <c r="I75" s="69">
        <v>5.03</v>
      </c>
      <c r="J75" s="69">
        <v>3.7</v>
      </c>
      <c r="K75" s="69"/>
      <c r="L75" s="68">
        <v>15</v>
      </c>
    </row>
    <row r="76" spans="1:12" ht="14.4" x14ac:dyDescent="0.3">
      <c r="A76" s="23"/>
      <c r="B76" s="15"/>
      <c r="C76" s="11"/>
      <c r="D76" s="7" t="s">
        <v>31</v>
      </c>
      <c r="E76" s="87" t="s">
        <v>71</v>
      </c>
      <c r="F76" s="67">
        <v>200</v>
      </c>
      <c r="G76" s="69">
        <v>65</v>
      </c>
      <c r="H76" s="69">
        <v>0.1</v>
      </c>
      <c r="I76" s="69">
        <v>0.1</v>
      </c>
      <c r="J76" s="69">
        <v>15.9</v>
      </c>
      <c r="K76" s="69"/>
      <c r="L76" s="68">
        <v>15</v>
      </c>
    </row>
    <row r="77" spans="1:12" ht="14.4" x14ac:dyDescent="0.3">
      <c r="A77" s="23"/>
      <c r="B77" s="15"/>
      <c r="C77" s="11"/>
      <c r="D77" s="7" t="s">
        <v>32</v>
      </c>
      <c r="E77" s="70" t="s">
        <v>54</v>
      </c>
      <c r="F77" s="71">
        <v>40</v>
      </c>
      <c r="G77" s="69">
        <v>85</v>
      </c>
      <c r="H77" s="69">
        <v>2.6</v>
      </c>
      <c r="I77" s="69">
        <v>0.4</v>
      </c>
      <c r="J77" s="69">
        <v>17.2</v>
      </c>
      <c r="K77" s="69"/>
      <c r="L77" s="68">
        <v>4</v>
      </c>
    </row>
    <row r="78" spans="1:12" ht="14.4" x14ac:dyDescent="0.3">
      <c r="A78" s="23"/>
      <c r="B78" s="15"/>
      <c r="C78" s="11"/>
      <c r="D78" s="6"/>
      <c r="E78" s="70" t="s">
        <v>55</v>
      </c>
      <c r="F78" s="67">
        <v>40</v>
      </c>
      <c r="G78" s="69">
        <v>100</v>
      </c>
      <c r="H78" s="69">
        <v>3.2</v>
      </c>
      <c r="I78" s="69">
        <v>0.4</v>
      </c>
      <c r="J78" s="69">
        <v>20.399999999999999</v>
      </c>
      <c r="K78" s="69"/>
      <c r="L78" s="68">
        <v>4</v>
      </c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858.96</v>
      </c>
      <c r="H80" s="19">
        <f t="shared" ref="H80" si="35">SUM(H71:H79)</f>
        <v>28.15</v>
      </c>
      <c r="I80" s="19">
        <f t="shared" ref="I80" si="36">SUM(I71:I79)</f>
        <v>31.48</v>
      </c>
      <c r="J80" s="19">
        <f t="shared" ref="J80:L80" si="37">SUM(J71:J79)</f>
        <v>114.64000000000001</v>
      </c>
      <c r="K80" s="25"/>
      <c r="L80" s="19">
        <f t="shared" si="37"/>
        <v>130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1282</v>
      </c>
      <c r="G81" s="32">
        <f t="shared" ref="G81" si="38">G70+G80</f>
        <v>1448.58</v>
      </c>
      <c r="H81" s="32">
        <f t="shared" ref="H81" si="39">H70+H80</f>
        <v>50.378</v>
      </c>
      <c r="I81" s="32">
        <f t="shared" ref="I81" si="40">I70+I80</f>
        <v>56.410000000000004</v>
      </c>
      <c r="J81" s="32">
        <f t="shared" ref="J81:L81" si="41">J70+J80</f>
        <v>183.74</v>
      </c>
      <c r="K81" s="32"/>
      <c r="L81" s="32">
        <f t="shared" si="41"/>
        <v>235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73" t="s">
        <v>72</v>
      </c>
      <c r="F82" s="71">
        <v>205</v>
      </c>
      <c r="G82" s="69">
        <v>279</v>
      </c>
      <c r="H82" s="69">
        <v>8.6</v>
      </c>
      <c r="I82" s="69">
        <v>7.46</v>
      </c>
      <c r="J82" s="69">
        <v>44.26</v>
      </c>
      <c r="K82" s="69"/>
      <c r="L82" s="68">
        <v>35</v>
      </c>
    </row>
    <row r="83" spans="1:12" ht="14.4" x14ac:dyDescent="0.3">
      <c r="A83" s="23"/>
      <c r="B83" s="15"/>
      <c r="C83" s="11"/>
      <c r="D83" s="6"/>
      <c r="E83" s="73" t="s">
        <v>40</v>
      </c>
      <c r="F83" s="67">
        <v>70</v>
      </c>
      <c r="G83" s="69">
        <f>72+132.5</f>
        <v>204.5</v>
      </c>
      <c r="H83" s="69">
        <f>4.6+4.8</f>
        <v>9.3999999999999986</v>
      </c>
      <c r="I83" s="69">
        <f>5.9+1.5</f>
        <v>7.4</v>
      </c>
      <c r="J83" s="69">
        <v>26</v>
      </c>
      <c r="K83" s="69"/>
      <c r="L83" s="68">
        <v>35</v>
      </c>
    </row>
    <row r="84" spans="1:12" ht="14.4" x14ac:dyDescent="0.3">
      <c r="A84" s="23"/>
      <c r="B84" s="15"/>
      <c r="C84" s="11"/>
      <c r="D84" s="7" t="s">
        <v>22</v>
      </c>
      <c r="E84" s="73" t="s">
        <v>45</v>
      </c>
      <c r="F84" s="67">
        <v>100</v>
      </c>
      <c r="G84" s="69">
        <f>94/2</f>
        <v>47</v>
      </c>
      <c r="H84" s="69">
        <v>0.4</v>
      </c>
      <c r="I84" s="69">
        <v>0.4</v>
      </c>
      <c r="J84" s="69">
        <f>19.6/2</f>
        <v>9.8000000000000007</v>
      </c>
      <c r="K84" s="69"/>
      <c r="L84" s="68">
        <v>30</v>
      </c>
    </row>
    <row r="85" spans="1:12" ht="14.4" x14ac:dyDescent="0.3">
      <c r="A85" s="23"/>
      <c r="B85" s="15"/>
      <c r="C85" s="11"/>
      <c r="D85" s="7" t="s">
        <v>23</v>
      </c>
      <c r="E85" s="66" t="s">
        <v>41</v>
      </c>
      <c r="F85" s="67">
        <v>215</v>
      </c>
      <c r="G85" s="72">
        <v>60</v>
      </c>
      <c r="H85" s="72">
        <v>7.0000000000000007E-2</v>
      </c>
      <c r="I85" s="72">
        <v>0.02</v>
      </c>
      <c r="J85" s="72">
        <v>15</v>
      </c>
      <c r="K85" s="72"/>
      <c r="L85" s="68">
        <v>5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590.5</v>
      </c>
      <c r="H89" s="19">
        <f t="shared" ref="H89" si="43">SUM(H82:H88)</f>
        <v>18.47</v>
      </c>
      <c r="I89" s="19">
        <f t="shared" ref="I89" si="44">SUM(I82:I88)</f>
        <v>15.28</v>
      </c>
      <c r="J89" s="19">
        <f t="shared" ref="J89:L89" si="45">SUM(J82:J88)</f>
        <v>95.059999999999988</v>
      </c>
      <c r="K89" s="25"/>
      <c r="L89" s="19">
        <f t="shared" si="45"/>
        <v>105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73" t="s">
        <v>73</v>
      </c>
      <c r="F91" s="67">
        <v>200</v>
      </c>
      <c r="G91" s="69">
        <v>77.13</v>
      </c>
      <c r="H91" s="69">
        <v>1.62</v>
      </c>
      <c r="I91" s="69">
        <v>2.19</v>
      </c>
      <c r="J91" s="69">
        <v>12.81</v>
      </c>
      <c r="K91" s="69"/>
      <c r="L91" s="68">
        <v>18</v>
      </c>
    </row>
    <row r="92" spans="1:12" ht="14.4" x14ac:dyDescent="0.3">
      <c r="A92" s="23"/>
      <c r="B92" s="15"/>
      <c r="C92" s="11"/>
      <c r="D92" s="7" t="s">
        <v>28</v>
      </c>
      <c r="E92" s="73" t="s">
        <v>74</v>
      </c>
      <c r="F92" s="71">
        <v>150</v>
      </c>
      <c r="G92" s="69">
        <v>138.62</v>
      </c>
      <c r="H92" s="69">
        <v>8.5299999999999994</v>
      </c>
      <c r="I92" s="69">
        <v>9.6999999999999993</v>
      </c>
      <c r="J92" s="69">
        <v>7.11</v>
      </c>
      <c r="K92" s="69"/>
      <c r="L92" s="68">
        <v>48</v>
      </c>
    </row>
    <row r="93" spans="1:12" ht="14.4" x14ac:dyDescent="0.3">
      <c r="A93" s="23"/>
      <c r="B93" s="15"/>
      <c r="C93" s="11"/>
      <c r="D93" s="7" t="s">
        <v>29</v>
      </c>
      <c r="E93" s="73" t="s">
        <v>75</v>
      </c>
      <c r="F93" s="67">
        <v>150</v>
      </c>
      <c r="G93" s="69">
        <v>243.75</v>
      </c>
      <c r="H93" s="69">
        <v>3.44</v>
      </c>
      <c r="I93" s="69">
        <v>13.15</v>
      </c>
      <c r="J93" s="69">
        <v>27.92</v>
      </c>
      <c r="K93" s="69"/>
      <c r="L93" s="68">
        <v>20</v>
      </c>
    </row>
    <row r="94" spans="1:12" ht="14.4" x14ac:dyDescent="0.3">
      <c r="A94" s="23"/>
      <c r="B94" s="15"/>
      <c r="C94" s="11"/>
      <c r="D94" s="7" t="s">
        <v>30</v>
      </c>
      <c r="E94" s="73" t="s">
        <v>64</v>
      </c>
      <c r="F94" s="67">
        <v>200</v>
      </c>
      <c r="G94" s="69">
        <v>82.9</v>
      </c>
      <c r="H94" s="69">
        <v>0.15</v>
      </c>
      <c r="I94" s="69">
        <v>0.06</v>
      </c>
      <c r="J94" s="69">
        <v>20.65</v>
      </c>
      <c r="K94" s="69"/>
      <c r="L94" s="68">
        <v>10</v>
      </c>
    </row>
    <row r="95" spans="1:12" ht="14.4" x14ac:dyDescent="0.3">
      <c r="A95" s="23"/>
      <c r="B95" s="15"/>
      <c r="C95" s="11"/>
      <c r="D95" s="7" t="s">
        <v>31</v>
      </c>
      <c r="E95" s="70" t="s">
        <v>42</v>
      </c>
      <c r="F95" s="67">
        <v>200</v>
      </c>
      <c r="G95" s="72">
        <v>92</v>
      </c>
      <c r="H95" s="72">
        <v>0.6</v>
      </c>
      <c r="I95" s="72">
        <v>0.4</v>
      </c>
      <c r="J95" s="72">
        <v>20.2</v>
      </c>
      <c r="K95" s="72"/>
      <c r="L95" s="68">
        <v>24</v>
      </c>
    </row>
    <row r="96" spans="1:12" ht="14.4" x14ac:dyDescent="0.3">
      <c r="A96" s="23"/>
      <c r="B96" s="15"/>
      <c r="C96" s="11"/>
      <c r="D96" s="7" t="s">
        <v>32</v>
      </c>
      <c r="E96" s="70" t="s">
        <v>54</v>
      </c>
      <c r="F96" s="71">
        <v>50</v>
      </c>
      <c r="G96" s="69">
        <v>106.3</v>
      </c>
      <c r="H96" s="69">
        <v>3.3</v>
      </c>
      <c r="I96" s="69">
        <v>0.5</v>
      </c>
      <c r="J96" s="69">
        <v>21.5</v>
      </c>
      <c r="K96" s="69"/>
      <c r="L96" s="68">
        <v>5</v>
      </c>
    </row>
    <row r="97" spans="1:12" ht="14.4" x14ac:dyDescent="0.3">
      <c r="A97" s="23"/>
      <c r="B97" s="15"/>
      <c r="C97" s="11"/>
      <c r="D97" s="6"/>
      <c r="E97" s="70" t="s">
        <v>55</v>
      </c>
      <c r="F97" s="67">
        <v>50</v>
      </c>
      <c r="G97" s="69">
        <v>125</v>
      </c>
      <c r="H97" s="69">
        <v>4</v>
      </c>
      <c r="I97" s="69">
        <v>0.5</v>
      </c>
      <c r="J97" s="69">
        <v>25.5</v>
      </c>
      <c r="K97" s="69"/>
      <c r="L97" s="68">
        <v>5</v>
      </c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865.69999999999993</v>
      </c>
      <c r="H99" s="19">
        <f t="shared" ref="H99" si="47">SUM(H90:H98)</f>
        <v>21.639999999999997</v>
      </c>
      <c r="I99" s="19">
        <f t="shared" ref="I99" si="48">SUM(I90:I98)</f>
        <v>26.499999999999996</v>
      </c>
      <c r="J99" s="19">
        <f t="shared" ref="J99:L99" si="49">SUM(J90:J98)</f>
        <v>135.69</v>
      </c>
      <c r="K99" s="25"/>
      <c r="L99" s="19">
        <f t="shared" si="49"/>
        <v>130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1590</v>
      </c>
      <c r="G100" s="32">
        <f t="shared" ref="G100" si="50">G89+G99</f>
        <v>1456.1999999999998</v>
      </c>
      <c r="H100" s="32">
        <f t="shared" ref="H100" si="51">H89+H99</f>
        <v>40.11</v>
      </c>
      <c r="I100" s="32">
        <f t="shared" ref="I100" si="52">I89+I99</f>
        <v>41.779999999999994</v>
      </c>
      <c r="J100" s="32">
        <f t="shared" ref="J100:L100" si="53">J89+J99</f>
        <v>230.75</v>
      </c>
      <c r="K100" s="32"/>
      <c r="L100" s="32">
        <f t="shared" si="53"/>
        <v>235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88" t="s">
        <v>76</v>
      </c>
      <c r="F101" s="79">
        <v>205</v>
      </c>
      <c r="G101" s="80">
        <v>261</v>
      </c>
      <c r="H101" s="80">
        <v>5.96</v>
      </c>
      <c r="I101" s="80">
        <v>7.25</v>
      </c>
      <c r="J101" s="80">
        <v>42.89</v>
      </c>
      <c r="K101" s="80"/>
      <c r="L101" s="68">
        <v>60</v>
      </c>
    </row>
    <row r="102" spans="1:12" ht="14.4" x14ac:dyDescent="0.3">
      <c r="A102" s="23"/>
      <c r="B102" s="15"/>
      <c r="C102" s="11"/>
      <c r="D102" s="6"/>
      <c r="E102" s="78" t="s">
        <v>77</v>
      </c>
      <c r="F102" s="82">
        <v>80</v>
      </c>
      <c r="G102" s="80">
        <f>108+132.5</f>
        <v>240.5</v>
      </c>
      <c r="H102" s="80">
        <f>7+4.8</f>
        <v>11.8</v>
      </c>
      <c r="I102" s="80">
        <f>8.9+1.5</f>
        <v>10.4</v>
      </c>
      <c r="J102" s="80">
        <v>26</v>
      </c>
      <c r="K102" s="80"/>
      <c r="L102" s="68">
        <v>40</v>
      </c>
    </row>
    <row r="103" spans="1:12" ht="14.4" x14ac:dyDescent="0.3">
      <c r="A103" s="23"/>
      <c r="B103" s="15"/>
      <c r="C103" s="11"/>
      <c r="D103" s="7" t="s">
        <v>22</v>
      </c>
      <c r="E103" s="89" t="s">
        <v>41</v>
      </c>
      <c r="F103" s="82">
        <v>215</v>
      </c>
      <c r="G103" s="83">
        <v>60</v>
      </c>
      <c r="H103" s="83">
        <v>7.0000000000000007E-2</v>
      </c>
      <c r="I103" s="83">
        <v>0.02</v>
      </c>
      <c r="J103" s="83">
        <v>15</v>
      </c>
      <c r="K103" s="83"/>
      <c r="L103" s="68">
        <v>5</v>
      </c>
    </row>
    <row r="104" spans="1:12" ht="14.4" x14ac:dyDescent="0.3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561.5</v>
      </c>
      <c r="H108" s="19">
        <f t="shared" si="54"/>
        <v>17.830000000000002</v>
      </c>
      <c r="I108" s="19">
        <f t="shared" si="54"/>
        <v>17.669999999999998</v>
      </c>
      <c r="J108" s="19">
        <f t="shared" si="54"/>
        <v>83.89</v>
      </c>
      <c r="K108" s="25"/>
      <c r="L108" s="19">
        <f t="shared" ref="L108" si="55">SUM(L101:L107)</f>
        <v>105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78" t="s">
        <v>56</v>
      </c>
      <c r="F110" s="79">
        <v>200</v>
      </c>
      <c r="G110" s="80">
        <v>118.6</v>
      </c>
      <c r="H110" s="80">
        <v>4.4000000000000004</v>
      </c>
      <c r="I110" s="80">
        <v>4.2</v>
      </c>
      <c r="J110" s="80">
        <v>13.2</v>
      </c>
      <c r="K110" s="80"/>
      <c r="L110" s="68">
        <v>16</v>
      </c>
    </row>
    <row r="111" spans="1:12" ht="14.4" x14ac:dyDescent="0.3">
      <c r="A111" s="23"/>
      <c r="B111" s="15"/>
      <c r="C111" s="11"/>
      <c r="D111" s="7" t="s">
        <v>28</v>
      </c>
      <c r="E111" s="78" t="s">
        <v>78</v>
      </c>
      <c r="F111" s="82">
        <v>90</v>
      </c>
      <c r="G111" s="80">
        <v>207.8</v>
      </c>
      <c r="H111" s="80">
        <v>11.32</v>
      </c>
      <c r="I111" s="80">
        <v>12.8</v>
      </c>
      <c r="J111" s="80">
        <v>12.2</v>
      </c>
      <c r="K111" s="80"/>
      <c r="L111" s="68">
        <v>61</v>
      </c>
    </row>
    <row r="112" spans="1:12" ht="14.4" x14ac:dyDescent="0.3">
      <c r="A112" s="23"/>
      <c r="B112" s="15"/>
      <c r="C112" s="11"/>
      <c r="D112" s="7" t="s">
        <v>29</v>
      </c>
      <c r="E112" s="88" t="s">
        <v>79</v>
      </c>
      <c r="F112" s="79">
        <v>150</v>
      </c>
      <c r="G112" s="80">
        <v>129.1</v>
      </c>
      <c r="H112" s="80">
        <v>3.08</v>
      </c>
      <c r="I112" s="80">
        <v>4.82</v>
      </c>
      <c r="J112" s="80">
        <v>18.32</v>
      </c>
      <c r="K112" s="80"/>
      <c r="L112" s="68">
        <v>27</v>
      </c>
    </row>
    <row r="113" spans="1:12" ht="14.4" x14ac:dyDescent="0.3">
      <c r="A113" s="23"/>
      <c r="B113" s="15"/>
      <c r="C113" s="11"/>
      <c r="D113" s="7" t="s">
        <v>30</v>
      </c>
      <c r="E113" s="78" t="s">
        <v>59</v>
      </c>
      <c r="F113" s="82">
        <v>200</v>
      </c>
      <c r="G113" s="80">
        <v>85.51</v>
      </c>
      <c r="H113" s="80">
        <v>0.76</v>
      </c>
      <c r="I113" s="80">
        <v>0.04</v>
      </c>
      <c r="J113" s="80">
        <v>20.22</v>
      </c>
      <c r="K113" s="80"/>
      <c r="L113" s="68">
        <v>18</v>
      </c>
    </row>
    <row r="114" spans="1:12" ht="14.4" x14ac:dyDescent="0.3">
      <c r="A114" s="23"/>
      <c r="B114" s="15"/>
      <c r="C114" s="11"/>
      <c r="D114" s="7" t="s">
        <v>31</v>
      </c>
      <c r="E114" s="88" t="s">
        <v>54</v>
      </c>
      <c r="F114" s="79">
        <v>40</v>
      </c>
      <c r="G114" s="80">
        <v>85</v>
      </c>
      <c r="H114" s="80">
        <v>2.6</v>
      </c>
      <c r="I114" s="80">
        <v>0.4</v>
      </c>
      <c r="J114" s="80">
        <v>17.2</v>
      </c>
      <c r="K114" s="80"/>
      <c r="L114" s="68">
        <v>4</v>
      </c>
    </row>
    <row r="115" spans="1:12" ht="14.4" x14ac:dyDescent="0.3">
      <c r="A115" s="23"/>
      <c r="B115" s="15"/>
      <c r="C115" s="11"/>
      <c r="D115" s="7" t="s">
        <v>32</v>
      </c>
      <c r="E115" s="88" t="s">
        <v>55</v>
      </c>
      <c r="F115" s="82">
        <v>40</v>
      </c>
      <c r="G115" s="80">
        <v>100</v>
      </c>
      <c r="H115" s="80">
        <v>3.2</v>
      </c>
      <c r="I115" s="80">
        <v>0.4</v>
      </c>
      <c r="J115" s="80">
        <v>20.399999999999999</v>
      </c>
      <c r="K115" s="80"/>
      <c r="L115" s="68">
        <v>4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726.01</v>
      </c>
      <c r="H118" s="19">
        <f t="shared" si="56"/>
        <v>25.360000000000003</v>
      </c>
      <c r="I118" s="19">
        <f t="shared" si="56"/>
        <v>22.659999999999997</v>
      </c>
      <c r="J118" s="19">
        <f t="shared" si="56"/>
        <v>101.53999999999999</v>
      </c>
      <c r="K118" s="25"/>
      <c r="L118" s="19">
        <f t="shared" ref="L118" si="57">SUM(L109:L117)</f>
        <v>130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1287.51</v>
      </c>
      <c r="H119" s="32">
        <f t="shared" ref="H119" si="59">H108+H118</f>
        <v>43.190000000000005</v>
      </c>
      <c r="I119" s="32">
        <f t="shared" ref="I119" si="60">I108+I118</f>
        <v>40.33</v>
      </c>
      <c r="J119" s="32">
        <f t="shared" ref="J119:L119" si="61">J108+J118</f>
        <v>185.43</v>
      </c>
      <c r="K119" s="32"/>
      <c r="L119" s="32">
        <f t="shared" si="61"/>
        <v>235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78" t="s">
        <v>80</v>
      </c>
      <c r="F120" s="79">
        <f>90+150</f>
        <v>240</v>
      </c>
      <c r="G120" s="69">
        <f>176+168.5</f>
        <v>344.5</v>
      </c>
      <c r="H120" s="69">
        <f>15+5.5</f>
        <v>20.5</v>
      </c>
      <c r="I120" s="69">
        <f>10.4+4.5</f>
        <v>14.9</v>
      </c>
      <c r="J120" s="69">
        <f>5.9+26.5</f>
        <v>32.4</v>
      </c>
      <c r="K120" s="69"/>
      <c r="L120" s="68">
        <v>93</v>
      </c>
    </row>
    <row r="121" spans="1:12" ht="14.4" x14ac:dyDescent="0.3">
      <c r="A121" s="14"/>
      <c r="B121" s="15"/>
      <c r="C121" s="11"/>
      <c r="D121" s="6"/>
      <c r="E121" s="88" t="s">
        <v>55</v>
      </c>
      <c r="F121" s="82">
        <v>40</v>
      </c>
      <c r="G121" s="69">
        <v>100</v>
      </c>
      <c r="H121" s="69">
        <v>3.2</v>
      </c>
      <c r="I121" s="69">
        <v>0.4</v>
      </c>
      <c r="J121" s="69">
        <v>20.399999999999999</v>
      </c>
      <c r="K121" s="69"/>
      <c r="L121" s="68">
        <v>4</v>
      </c>
    </row>
    <row r="122" spans="1:12" ht="14.4" x14ac:dyDescent="0.3">
      <c r="A122" s="14"/>
      <c r="B122" s="15"/>
      <c r="C122" s="11"/>
      <c r="D122" s="7" t="s">
        <v>22</v>
      </c>
      <c r="E122" s="81" t="s">
        <v>46</v>
      </c>
      <c r="F122" s="79">
        <v>222</v>
      </c>
      <c r="G122" s="72">
        <v>62</v>
      </c>
      <c r="H122" s="72">
        <v>0.13</v>
      </c>
      <c r="I122" s="72">
        <v>0.02</v>
      </c>
      <c r="J122" s="72">
        <v>15.2</v>
      </c>
      <c r="K122" s="72"/>
      <c r="L122" s="68">
        <v>8</v>
      </c>
    </row>
    <row r="123" spans="1:12" ht="14.4" x14ac:dyDescent="0.3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506.5</v>
      </c>
      <c r="H127" s="19">
        <f t="shared" si="62"/>
        <v>23.83</v>
      </c>
      <c r="I127" s="19">
        <f t="shared" si="62"/>
        <v>15.32</v>
      </c>
      <c r="J127" s="19">
        <f t="shared" si="62"/>
        <v>68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73" t="s">
        <v>50</v>
      </c>
      <c r="F129" s="71">
        <v>200</v>
      </c>
      <c r="G129" s="69">
        <v>88.2</v>
      </c>
      <c r="H129" s="69">
        <v>1.38</v>
      </c>
      <c r="I129" s="69">
        <v>5.2</v>
      </c>
      <c r="J129" s="69">
        <v>8.92</v>
      </c>
      <c r="K129" s="69"/>
      <c r="L129" s="68">
        <v>17</v>
      </c>
    </row>
    <row r="130" spans="1:12" ht="14.4" x14ac:dyDescent="0.3">
      <c r="A130" s="14"/>
      <c r="B130" s="15"/>
      <c r="C130" s="11"/>
      <c r="D130" s="7" t="s">
        <v>28</v>
      </c>
      <c r="E130" s="73" t="s">
        <v>74</v>
      </c>
      <c r="F130" s="71">
        <v>150</v>
      </c>
      <c r="G130" s="69">
        <v>138.62</v>
      </c>
      <c r="H130" s="69">
        <v>8.5299999999999994</v>
      </c>
      <c r="I130" s="69">
        <v>9.6999999999999993</v>
      </c>
      <c r="J130" s="69">
        <v>7.11</v>
      </c>
      <c r="K130" s="69"/>
      <c r="L130" s="68">
        <v>48</v>
      </c>
    </row>
    <row r="131" spans="1:12" ht="14.4" x14ac:dyDescent="0.3">
      <c r="A131" s="14"/>
      <c r="B131" s="15"/>
      <c r="C131" s="11"/>
      <c r="D131" s="7" t="s">
        <v>29</v>
      </c>
      <c r="E131" s="70" t="s">
        <v>69</v>
      </c>
      <c r="F131" s="71">
        <v>150</v>
      </c>
      <c r="G131" s="69">
        <v>243.75</v>
      </c>
      <c r="H131" s="69">
        <v>8.6</v>
      </c>
      <c r="I131" s="69">
        <v>6.09</v>
      </c>
      <c r="J131" s="69">
        <v>38.64</v>
      </c>
      <c r="K131" s="69"/>
      <c r="L131" s="68">
        <v>20</v>
      </c>
    </row>
    <row r="132" spans="1:12" ht="14.4" x14ac:dyDescent="0.3">
      <c r="A132" s="14"/>
      <c r="B132" s="15"/>
      <c r="C132" s="11"/>
      <c r="D132" s="7" t="s">
        <v>30</v>
      </c>
      <c r="E132" s="73" t="s">
        <v>53</v>
      </c>
      <c r="F132" s="67">
        <v>200</v>
      </c>
      <c r="G132" s="72">
        <v>76</v>
      </c>
      <c r="H132" s="72">
        <v>0</v>
      </c>
      <c r="I132" s="72">
        <v>0</v>
      </c>
      <c r="J132" s="72">
        <v>19.97</v>
      </c>
      <c r="K132" s="72"/>
      <c r="L132" s="68">
        <v>14</v>
      </c>
    </row>
    <row r="133" spans="1:12" ht="14.4" x14ac:dyDescent="0.3">
      <c r="A133" s="14"/>
      <c r="B133" s="15"/>
      <c r="C133" s="11"/>
      <c r="D133" s="7" t="s">
        <v>31</v>
      </c>
      <c r="E133" s="73" t="s">
        <v>45</v>
      </c>
      <c r="F133" s="67">
        <v>100</v>
      </c>
      <c r="G133" s="69">
        <f>94/2</f>
        <v>47</v>
      </c>
      <c r="H133" s="69">
        <v>0.4</v>
      </c>
      <c r="I133" s="69">
        <v>0.4</v>
      </c>
      <c r="J133" s="69">
        <f>19.6/2</f>
        <v>9.8000000000000007</v>
      </c>
      <c r="K133" s="69"/>
      <c r="L133" s="68">
        <v>23</v>
      </c>
    </row>
    <row r="134" spans="1:12" ht="14.4" x14ac:dyDescent="0.3">
      <c r="A134" s="14"/>
      <c r="B134" s="15"/>
      <c r="C134" s="11"/>
      <c r="D134" s="7" t="s">
        <v>32</v>
      </c>
      <c r="E134" s="70" t="s">
        <v>54</v>
      </c>
      <c r="F134" s="71">
        <v>40</v>
      </c>
      <c r="G134" s="69">
        <v>85</v>
      </c>
      <c r="H134" s="69">
        <v>2.6</v>
      </c>
      <c r="I134" s="69">
        <v>0.4</v>
      </c>
      <c r="J134" s="69">
        <v>17.2</v>
      </c>
      <c r="K134" s="69"/>
      <c r="L134" s="68">
        <v>4</v>
      </c>
    </row>
    <row r="135" spans="1:12" ht="14.4" x14ac:dyDescent="0.3">
      <c r="A135" s="14"/>
      <c r="B135" s="15"/>
      <c r="C135" s="11"/>
      <c r="D135" s="6"/>
      <c r="E135" s="70" t="s">
        <v>55</v>
      </c>
      <c r="F135" s="67">
        <v>40</v>
      </c>
      <c r="G135" s="69">
        <v>100</v>
      </c>
      <c r="H135" s="69">
        <v>3.2</v>
      </c>
      <c r="I135" s="69">
        <v>0.4</v>
      </c>
      <c r="J135" s="69">
        <v>20.399999999999999</v>
      </c>
      <c r="K135" s="69"/>
      <c r="L135" s="68">
        <v>4</v>
      </c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778.56999999999994</v>
      </c>
      <c r="H137" s="19">
        <f t="shared" si="64"/>
        <v>24.709999999999997</v>
      </c>
      <c r="I137" s="19">
        <f t="shared" si="64"/>
        <v>22.189999999999994</v>
      </c>
      <c r="J137" s="19">
        <f t="shared" si="64"/>
        <v>122.03999999999999</v>
      </c>
      <c r="K137" s="25"/>
      <c r="L137" s="19">
        <f t="shared" ref="L137" si="65">SUM(L128:L136)</f>
        <v>130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1285.07</v>
      </c>
      <c r="H138" s="32">
        <f t="shared" ref="H138" si="67">H127+H137</f>
        <v>48.539999999999992</v>
      </c>
      <c r="I138" s="32">
        <f t="shared" ref="I138" si="68">I127+I137</f>
        <v>37.509999999999991</v>
      </c>
      <c r="J138" s="32">
        <f t="shared" ref="J138:L138" si="69">J127+J137</f>
        <v>190.04</v>
      </c>
      <c r="K138" s="32"/>
      <c r="L138" s="32">
        <f t="shared" si="69"/>
        <v>235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78" t="s">
        <v>81</v>
      </c>
      <c r="F139" s="82">
        <v>195</v>
      </c>
      <c r="G139" s="80">
        <v>350.2</v>
      </c>
      <c r="H139" s="80">
        <v>16.8</v>
      </c>
      <c r="I139" s="80">
        <v>16.8</v>
      </c>
      <c r="J139" s="80">
        <v>24.7</v>
      </c>
      <c r="K139" s="80"/>
      <c r="L139" s="68">
        <v>67</v>
      </c>
    </row>
    <row r="140" spans="1:12" ht="14.4" x14ac:dyDescent="0.3">
      <c r="A140" s="23"/>
      <c r="B140" s="15"/>
      <c r="C140" s="11"/>
      <c r="D140" s="6"/>
      <c r="E140" s="88" t="s">
        <v>48</v>
      </c>
      <c r="F140" s="79">
        <v>60</v>
      </c>
      <c r="G140" s="80">
        <v>13.2</v>
      </c>
      <c r="H140" s="80">
        <v>0.66</v>
      </c>
      <c r="I140" s="80">
        <v>0.12</v>
      </c>
      <c r="J140" s="80">
        <v>2.2799999999999998</v>
      </c>
      <c r="K140" s="80"/>
      <c r="L140" s="68">
        <v>28</v>
      </c>
    </row>
    <row r="141" spans="1:12" ht="14.4" x14ac:dyDescent="0.3">
      <c r="A141" s="23"/>
      <c r="B141" s="15"/>
      <c r="C141" s="11"/>
      <c r="D141" s="7" t="s">
        <v>22</v>
      </c>
      <c r="E141" s="88" t="s">
        <v>55</v>
      </c>
      <c r="F141" s="82">
        <v>50</v>
      </c>
      <c r="G141" s="80">
        <v>125</v>
      </c>
      <c r="H141" s="80">
        <v>4</v>
      </c>
      <c r="I141" s="80">
        <v>0.5</v>
      </c>
      <c r="J141" s="80">
        <v>25.5</v>
      </c>
      <c r="K141" s="80"/>
      <c r="L141" s="68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89" t="s">
        <v>41</v>
      </c>
      <c r="F142" s="82">
        <v>215</v>
      </c>
      <c r="G142" s="83">
        <v>60</v>
      </c>
      <c r="H142" s="83">
        <v>7.0000000000000007E-2</v>
      </c>
      <c r="I142" s="83">
        <v>0.02</v>
      </c>
      <c r="J142" s="83">
        <v>15</v>
      </c>
      <c r="K142" s="83"/>
      <c r="L142" s="68">
        <v>5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548.4</v>
      </c>
      <c r="H146" s="19">
        <f t="shared" si="70"/>
        <v>21.53</v>
      </c>
      <c r="I146" s="19">
        <f t="shared" si="70"/>
        <v>17.440000000000001</v>
      </c>
      <c r="J146" s="19">
        <f t="shared" si="70"/>
        <v>67.48</v>
      </c>
      <c r="K146" s="25"/>
      <c r="L146" s="19">
        <f t="shared" ref="L146" si="71">SUM(L139:L145)</f>
        <v>105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84" t="s">
        <v>82</v>
      </c>
      <c r="F148" s="85">
        <v>200</v>
      </c>
      <c r="G148" s="86">
        <v>87.89</v>
      </c>
      <c r="H148" s="86">
        <v>1.56</v>
      </c>
      <c r="I148" s="86">
        <v>5.2</v>
      </c>
      <c r="J148" s="86">
        <v>8.6</v>
      </c>
      <c r="K148" s="86"/>
      <c r="L148" s="68">
        <v>19</v>
      </c>
    </row>
    <row r="149" spans="1:12" ht="14.4" x14ac:dyDescent="0.3">
      <c r="A149" s="23"/>
      <c r="B149" s="15"/>
      <c r="C149" s="11"/>
      <c r="D149" s="7" t="s">
        <v>28</v>
      </c>
      <c r="E149" s="66" t="s">
        <v>68</v>
      </c>
      <c r="F149" s="67">
        <v>90</v>
      </c>
      <c r="G149" s="69">
        <v>215.87</v>
      </c>
      <c r="H149" s="69">
        <v>11.1</v>
      </c>
      <c r="I149" s="69">
        <v>14.26</v>
      </c>
      <c r="J149" s="69">
        <v>10.199999999999999</v>
      </c>
      <c r="K149" s="69"/>
      <c r="L149" s="68">
        <v>43</v>
      </c>
    </row>
    <row r="150" spans="1:12" ht="14.4" x14ac:dyDescent="0.3">
      <c r="A150" s="23"/>
      <c r="B150" s="15"/>
      <c r="C150" s="11"/>
      <c r="D150" s="7" t="s">
        <v>29</v>
      </c>
      <c r="E150" s="73" t="s">
        <v>52</v>
      </c>
      <c r="F150" s="67">
        <v>150</v>
      </c>
      <c r="G150" s="69">
        <v>209.7</v>
      </c>
      <c r="H150" s="69">
        <v>3.65</v>
      </c>
      <c r="I150" s="69">
        <v>5.37</v>
      </c>
      <c r="J150" s="69">
        <v>36.68</v>
      </c>
      <c r="K150" s="69"/>
      <c r="L150" s="68">
        <v>20</v>
      </c>
    </row>
    <row r="151" spans="1:12" ht="28.8" x14ac:dyDescent="0.3">
      <c r="A151" s="23"/>
      <c r="B151" s="15"/>
      <c r="C151" s="11"/>
      <c r="D151" s="7" t="s">
        <v>30</v>
      </c>
      <c r="E151" s="70" t="s">
        <v>63</v>
      </c>
      <c r="F151" s="71">
        <v>60</v>
      </c>
      <c r="G151" s="69">
        <v>22.5</v>
      </c>
      <c r="H151" s="69">
        <v>1.41</v>
      </c>
      <c r="I151" s="69">
        <v>0.09</v>
      </c>
      <c r="J151" s="69">
        <v>4.05</v>
      </c>
      <c r="K151" s="69"/>
      <c r="L151" s="68">
        <v>28</v>
      </c>
    </row>
    <row r="152" spans="1:12" ht="14.4" x14ac:dyDescent="0.3">
      <c r="A152" s="23"/>
      <c r="B152" s="15"/>
      <c r="C152" s="11"/>
      <c r="D152" s="7" t="s">
        <v>31</v>
      </c>
      <c r="E152" s="73" t="s">
        <v>83</v>
      </c>
      <c r="F152" s="67">
        <v>200</v>
      </c>
      <c r="G152" s="69">
        <v>114.6</v>
      </c>
      <c r="H152" s="69">
        <v>0.16</v>
      </c>
      <c r="I152" s="69">
        <v>0.16</v>
      </c>
      <c r="J152" s="69">
        <v>27.88</v>
      </c>
      <c r="K152" s="69"/>
      <c r="L152" s="68">
        <v>12</v>
      </c>
    </row>
    <row r="153" spans="1:12" ht="14.4" x14ac:dyDescent="0.3">
      <c r="A153" s="23"/>
      <c r="B153" s="15"/>
      <c r="C153" s="11"/>
      <c r="D153" s="7" t="s">
        <v>32</v>
      </c>
      <c r="E153" s="70" t="s">
        <v>54</v>
      </c>
      <c r="F153" s="71">
        <v>40</v>
      </c>
      <c r="G153" s="69">
        <v>85</v>
      </c>
      <c r="H153" s="69">
        <v>2.6</v>
      </c>
      <c r="I153" s="69">
        <v>0.4</v>
      </c>
      <c r="J153" s="69">
        <v>17.2</v>
      </c>
      <c r="K153" s="69"/>
      <c r="L153" s="68">
        <v>4</v>
      </c>
    </row>
    <row r="154" spans="1:12" ht="14.4" x14ac:dyDescent="0.3">
      <c r="A154" s="23"/>
      <c r="B154" s="15"/>
      <c r="C154" s="11"/>
      <c r="D154" s="6"/>
      <c r="E154" s="70" t="s">
        <v>55</v>
      </c>
      <c r="F154" s="67">
        <v>40</v>
      </c>
      <c r="G154" s="69">
        <v>100</v>
      </c>
      <c r="H154" s="69">
        <v>3.2</v>
      </c>
      <c r="I154" s="69">
        <v>0.4</v>
      </c>
      <c r="J154" s="69">
        <v>20.399999999999999</v>
      </c>
      <c r="K154" s="69"/>
      <c r="L154" s="68">
        <v>4</v>
      </c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835.56000000000006</v>
      </c>
      <c r="H156" s="19">
        <f t="shared" si="72"/>
        <v>23.68</v>
      </c>
      <c r="I156" s="19">
        <f t="shared" si="72"/>
        <v>25.88</v>
      </c>
      <c r="J156" s="19">
        <f t="shared" si="72"/>
        <v>125.00999999999999</v>
      </c>
      <c r="K156" s="25"/>
      <c r="L156" s="19">
        <f t="shared" ref="L156" si="73">SUM(L147:L155)</f>
        <v>130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1383.96</v>
      </c>
      <c r="H157" s="32">
        <f t="shared" ref="H157" si="75">H146+H156</f>
        <v>45.21</v>
      </c>
      <c r="I157" s="32">
        <f t="shared" ref="I157" si="76">I146+I156</f>
        <v>43.32</v>
      </c>
      <c r="J157" s="32">
        <f t="shared" ref="J157:L157" si="77">J146+J156</f>
        <v>192.49</v>
      </c>
      <c r="K157" s="32"/>
      <c r="L157" s="32">
        <f t="shared" si="77"/>
        <v>235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73" t="s">
        <v>84</v>
      </c>
      <c r="F158" s="67">
        <v>240</v>
      </c>
      <c r="G158" s="69">
        <v>410.4</v>
      </c>
      <c r="H158" s="69">
        <v>17.899999999999999</v>
      </c>
      <c r="I158" s="69">
        <v>19.399999999999999</v>
      </c>
      <c r="J158" s="69">
        <v>41.5</v>
      </c>
      <c r="K158" s="69"/>
      <c r="L158" s="68">
        <v>93</v>
      </c>
    </row>
    <row r="159" spans="1:12" ht="14.4" x14ac:dyDescent="0.3">
      <c r="A159" s="23"/>
      <c r="B159" s="15"/>
      <c r="C159" s="11"/>
      <c r="D159" s="6"/>
      <c r="E159" s="70" t="s">
        <v>49</v>
      </c>
      <c r="F159" s="67">
        <v>40</v>
      </c>
      <c r="G159" s="69">
        <v>100</v>
      </c>
      <c r="H159" s="69">
        <v>3.2</v>
      </c>
      <c r="I159" s="69">
        <v>0.4</v>
      </c>
      <c r="J159" s="69">
        <v>20.399999999999999</v>
      </c>
      <c r="K159" s="69"/>
      <c r="L159" s="68">
        <v>4</v>
      </c>
    </row>
    <row r="160" spans="1:12" ht="14.4" x14ac:dyDescent="0.3">
      <c r="A160" s="23"/>
      <c r="B160" s="15"/>
      <c r="C160" s="11"/>
      <c r="D160" s="7" t="s">
        <v>22</v>
      </c>
      <c r="E160" s="87" t="s">
        <v>46</v>
      </c>
      <c r="F160" s="71">
        <v>222</v>
      </c>
      <c r="G160" s="72">
        <v>62</v>
      </c>
      <c r="H160" s="72">
        <v>0.13</v>
      </c>
      <c r="I160" s="72">
        <v>0.02</v>
      </c>
      <c r="J160" s="72">
        <v>15.2</v>
      </c>
      <c r="K160" s="72"/>
      <c r="L160" s="68">
        <v>8</v>
      </c>
    </row>
    <row r="161" spans="1:12" ht="14.4" x14ac:dyDescent="0.3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572.4</v>
      </c>
      <c r="H165" s="19">
        <f t="shared" si="78"/>
        <v>21.229999999999997</v>
      </c>
      <c r="I165" s="19">
        <f t="shared" si="78"/>
        <v>19.819999999999997</v>
      </c>
      <c r="J165" s="19">
        <f t="shared" si="78"/>
        <v>77.099999999999994</v>
      </c>
      <c r="K165" s="25"/>
      <c r="L165" s="19">
        <f t="shared" ref="L165" si="79">SUM(L158:L164)</f>
        <v>105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78" t="s">
        <v>73</v>
      </c>
      <c r="F167" s="90">
        <v>200</v>
      </c>
      <c r="G167" s="80">
        <v>77.13</v>
      </c>
      <c r="H167" s="80">
        <v>1.62</v>
      </c>
      <c r="I167" s="80">
        <v>2.19</v>
      </c>
      <c r="J167" s="80">
        <v>12.81</v>
      </c>
      <c r="K167" s="80"/>
      <c r="L167" s="68">
        <v>18</v>
      </c>
    </row>
    <row r="168" spans="1:12" ht="14.4" x14ac:dyDescent="0.3">
      <c r="A168" s="23"/>
      <c r="B168" s="15"/>
      <c r="C168" s="11"/>
      <c r="D168" s="7" t="s">
        <v>28</v>
      </c>
      <c r="E168" s="78" t="s">
        <v>85</v>
      </c>
      <c r="F168" s="82">
        <v>90</v>
      </c>
      <c r="G168" s="80">
        <f>242.41*0.9</f>
        <v>218.16900000000001</v>
      </c>
      <c r="H168" s="80">
        <v>14.7</v>
      </c>
      <c r="I168" s="80">
        <f>12.3*0.9</f>
        <v>11.07</v>
      </c>
      <c r="J168" s="80">
        <v>12.95</v>
      </c>
      <c r="K168" s="80"/>
      <c r="L168" s="68">
        <v>74</v>
      </c>
    </row>
    <row r="169" spans="1:12" ht="14.4" x14ac:dyDescent="0.3">
      <c r="A169" s="23"/>
      <c r="B169" s="15"/>
      <c r="C169" s="11"/>
      <c r="D169" s="7" t="s">
        <v>29</v>
      </c>
      <c r="E169" s="78" t="s">
        <v>75</v>
      </c>
      <c r="F169" s="82">
        <v>150</v>
      </c>
      <c r="G169" s="80">
        <v>243.75</v>
      </c>
      <c r="H169" s="80">
        <v>3.44</v>
      </c>
      <c r="I169" s="80">
        <v>13.15</v>
      </c>
      <c r="J169" s="80">
        <v>27.92</v>
      </c>
      <c r="K169" s="80"/>
      <c r="L169" s="68">
        <v>20</v>
      </c>
    </row>
    <row r="170" spans="1:12" ht="14.4" x14ac:dyDescent="0.3">
      <c r="A170" s="23"/>
      <c r="B170" s="15"/>
      <c r="C170" s="11"/>
      <c r="D170" s="7" t="s">
        <v>30</v>
      </c>
      <c r="E170" s="78" t="s">
        <v>86</v>
      </c>
      <c r="F170" s="79">
        <v>60</v>
      </c>
      <c r="G170" s="80">
        <v>94.44</v>
      </c>
      <c r="H170" s="80">
        <v>0.33</v>
      </c>
      <c r="I170" s="80">
        <v>0</v>
      </c>
      <c r="J170" s="80">
        <v>22.78</v>
      </c>
      <c r="K170" s="80"/>
      <c r="L170" s="68">
        <v>10</v>
      </c>
    </row>
    <row r="171" spans="1:12" ht="14.4" x14ac:dyDescent="0.3">
      <c r="A171" s="23"/>
      <c r="B171" s="15"/>
      <c r="C171" s="11"/>
      <c r="D171" s="7" t="s">
        <v>31</v>
      </c>
      <c r="E171" s="88" t="s">
        <v>54</v>
      </c>
      <c r="F171" s="82">
        <v>200</v>
      </c>
      <c r="G171" s="80">
        <v>85</v>
      </c>
      <c r="H171" s="80">
        <v>2.6</v>
      </c>
      <c r="I171" s="80">
        <v>0.4</v>
      </c>
      <c r="J171" s="80">
        <v>17.2</v>
      </c>
      <c r="K171" s="80"/>
      <c r="L171" s="68">
        <v>4</v>
      </c>
    </row>
    <row r="172" spans="1:12" ht="14.4" x14ac:dyDescent="0.3">
      <c r="A172" s="23"/>
      <c r="B172" s="15"/>
      <c r="C172" s="11"/>
      <c r="D172" s="7" t="s">
        <v>32</v>
      </c>
      <c r="E172" s="88" t="s">
        <v>55</v>
      </c>
      <c r="F172" s="79">
        <v>40</v>
      </c>
      <c r="G172" s="80">
        <v>100</v>
      </c>
      <c r="H172" s="80">
        <v>3.2</v>
      </c>
      <c r="I172" s="80">
        <v>0.4</v>
      </c>
      <c r="J172" s="80">
        <v>20.399999999999999</v>
      </c>
      <c r="K172" s="80"/>
      <c r="L172" s="68">
        <v>4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818.48900000000003</v>
      </c>
      <c r="H175" s="19">
        <f t="shared" si="80"/>
        <v>25.89</v>
      </c>
      <c r="I175" s="19">
        <f t="shared" si="80"/>
        <v>27.209999999999997</v>
      </c>
      <c r="J175" s="19">
        <f t="shared" si="80"/>
        <v>114.06</v>
      </c>
      <c r="K175" s="25"/>
      <c r="L175" s="19">
        <f t="shared" ref="L175" si="81">SUM(L166:L174)</f>
        <v>130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1242</v>
      </c>
      <c r="G176" s="32">
        <f t="shared" ref="G176" si="82">G165+G175</f>
        <v>1390.8890000000001</v>
      </c>
      <c r="H176" s="32">
        <f t="shared" ref="H176" si="83">H165+H175</f>
        <v>47.12</v>
      </c>
      <c r="I176" s="32">
        <f t="shared" ref="I176" si="84">I165+I175</f>
        <v>47.029999999999994</v>
      </c>
      <c r="J176" s="32">
        <f t="shared" ref="J176:L176" si="85">J165+J175</f>
        <v>191.16</v>
      </c>
      <c r="K176" s="32"/>
      <c r="L176" s="32">
        <f t="shared" si="85"/>
        <v>235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8" t="s">
        <v>87</v>
      </c>
      <c r="F177" s="79">
        <v>150</v>
      </c>
      <c r="G177" s="80">
        <v>331.5</v>
      </c>
      <c r="H177" s="80">
        <v>18.63</v>
      </c>
      <c r="I177" s="80">
        <v>9.5299999999999994</v>
      </c>
      <c r="J177" s="80">
        <v>41.77</v>
      </c>
      <c r="K177" s="80"/>
      <c r="L177" s="91">
        <v>59</v>
      </c>
    </row>
    <row r="178" spans="1:12" ht="14.4" x14ac:dyDescent="0.3">
      <c r="A178" s="23"/>
      <c r="B178" s="15"/>
      <c r="C178" s="11"/>
      <c r="D178" s="6"/>
      <c r="E178" s="78" t="s">
        <v>88</v>
      </c>
      <c r="F178" s="82">
        <v>50</v>
      </c>
      <c r="G178" s="80">
        <v>185</v>
      </c>
      <c r="H178" s="80">
        <v>3.54</v>
      </c>
      <c r="I178" s="80">
        <v>6.57</v>
      </c>
      <c r="J178" s="80">
        <v>27.87</v>
      </c>
      <c r="K178" s="80"/>
      <c r="L178" s="91">
        <v>18</v>
      </c>
    </row>
    <row r="179" spans="1:12" ht="14.4" x14ac:dyDescent="0.3">
      <c r="A179" s="23"/>
      <c r="B179" s="15"/>
      <c r="C179" s="11"/>
      <c r="D179" s="7" t="s">
        <v>22</v>
      </c>
      <c r="E179" s="78" t="s">
        <v>45</v>
      </c>
      <c r="F179" s="82">
        <v>100</v>
      </c>
      <c r="G179" s="80">
        <f>94/2</f>
        <v>47</v>
      </c>
      <c r="H179" s="80">
        <v>0.4</v>
      </c>
      <c r="I179" s="80">
        <v>0.4</v>
      </c>
      <c r="J179" s="80">
        <f>19.6/2</f>
        <v>9.8000000000000007</v>
      </c>
      <c r="K179" s="80"/>
      <c r="L179" s="91">
        <v>20</v>
      </c>
    </row>
    <row r="180" spans="1:12" ht="14.4" x14ac:dyDescent="0.3">
      <c r="A180" s="23"/>
      <c r="B180" s="15"/>
      <c r="C180" s="11"/>
      <c r="D180" s="7" t="s">
        <v>23</v>
      </c>
      <c r="E180" s="81" t="s">
        <v>46</v>
      </c>
      <c r="F180" s="79">
        <v>222</v>
      </c>
      <c r="G180" s="83">
        <v>62</v>
      </c>
      <c r="H180" s="83">
        <v>0.13</v>
      </c>
      <c r="I180" s="83">
        <v>0.02</v>
      </c>
      <c r="J180" s="83">
        <v>15.2</v>
      </c>
      <c r="K180" s="83"/>
      <c r="L180" s="91">
        <v>8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625.5</v>
      </c>
      <c r="H184" s="19">
        <f t="shared" si="86"/>
        <v>22.699999999999996</v>
      </c>
      <c r="I184" s="19">
        <f t="shared" si="86"/>
        <v>16.52</v>
      </c>
      <c r="J184" s="19">
        <f t="shared" si="86"/>
        <v>94.64</v>
      </c>
      <c r="K184" s="25"/>
      <c r="L184" s="19">
        <f t="shared" ref="L184" si="87">SUM(L177:L183)</f>
        <v>105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78" t="s">
        <v>89</v>
      </c>
      <c r="F186" s="79">
        <v>200</v>
      </c>
      <c r="G186" s="80">
        <v>77.010000000000005</v>
      </c>
      <c r="H186" s="80">
        <v>1.2</v>
      </c>
      <c r="I186" s="80">
        <v>5.2</v>
      </c>
      <c r="J186" s="80">
        <v>6.5</v>
      </c>
      <c r="K186" s="80"/>
      <c r="L186" s="68">
        <v>18</v>
      </c>
    </row>
    <row r="187" spans="1:12" ht="14.4" x14ac:dyDescent="0.3">
      <c r="A187" s="23"/>
      <c r="B187" s="15"/>
      <c r="C187" s="11"/>
      <c r="D187" s="7" t="s">
        <v>28</v>
      </c>
      <c r="E187" s="89" t="s">
        <v>90</v>
      </c>
      <c r="F187" s="82">
        <v>90</v>
      </c>
      <c r="G187" s="80">
        <v>238.5</v>
      </c>
      <c r="H187" s="80">
        <v>11.71</v>
      </c>
      <c r="I187" s="80">
        <v>15.73</v>
      </c>
      <c r="J187" s="80">
        <v>12.03</v>
      </c>
      <c r="K187" s="80"/>
      <c r="L187" s="68">
        <v>52</v>
      </c>
    </row>
    <row r="188" spans="1:12" ht="14.4" x14ac:dyDescent="0.3">
      <c r="A188" s="23"/>
      <c r="B188" s="15"/>
      <c r="C188" s="11"/>
      <c r="D188" s="7" t="s">
        <v>29</v>
      </c>
      <c r="E188" s="78" t="s">
        <v>58</v>
      </c>
      <c r="F188" s="82">
        <v>150</v>
      </c>
      <c r="G188" s="83">
        <v>168.45</v>
      </c>
      <c r="H188" s="83">
        <v>5.52</v>
      </c>
      <c r="I188" s="83">
        <v>4.51</v>
      </c>
      <c r="J188" s="83">
        <v>26.45</v>
      </c>
      <c r="K188" s="83"/>
      <c r="L188" s="68">
        <v>16</v>
      </c>
    </row>
    <row r="189" spans="1:12" ht="28.8" x14ac:dyDescent="0.3">
      <c r="A189" s="23"/>
      <c r="B189" s="15"/>
      <c r="C189" s="11"/>
      <c r="D189" s="7" t="s">
        <v>30</v>
      </c>
      <c r="E189" s="88" t="s">
        <v>91</v>
      </c>
      <c r="F189" s="79">
        <v>60</v>
      </c>
      <c r="G189" s="80">
        <v>26.6</v>
      </c>
      <c r="H189" s="80">
        <v>1.38</v>
      </c>
      <c r="I189" s="80">
        <v>0.06</v>
      </c>
      <c r="J189" s="80">
        <v>4.9400000000000004</v>
      </c>
      <c r="K189" s="80"/>
      <c r="L189" s="68">
        <v>22</v>
      </c>
    </row>
    <row r="190" spans="1:12" ht="14.4" x14ac:dyDescent="0.3">
      <c r="A190" s="23"/>
      <c r="B190" s="15"/>
      <c r="C190" s="11"/>
      <c r="D190" s="7" t="s">
        <v>31</v>
      </c>
      <c r="E190" s="78" t="s">
        <v>53</v>
      </c>
      <c r="F190" s="82">
        <v>200</v>
      </c>
      <c r="G190" s="83">
        <v>76</v>
      </c>
      <c r="H190" s="83">
        <v>0</v>
      </c>
      <c r="I190" s="83">
        <v>0</v>
      </c>
      <c r="J190" s="83">
        <v>19.97</v>
      </c>
      <c r="K190" s="83"/>
      <c r="L190" s="68">
        <v>14</v>
      </c>
    </row>
    <row r="191" spans="1:12" ht="14.4" x14ac:dyDescent="0.3">
      <c r="A191" s="23"/>
      <c r="B191" s="15"/>
      <c r="C191" s="11"/>
      <c r="D191" s="7" t="s">
        <v>32</v>
      </c>
      <c r="E191" s="88" t="s">
        <v>54</v>
      </c>
      <c r="F191" s="79">
        <v>40</v>
      </c>
      <c r="G191" s="80">
        <v>85</v>
      </c>
      <c r="H191" s="80">
        <v>2.6</v>
      </c>
      <c r="I191" s="80">
        <v>0.4</v>
      </c>
      <c r="J191" s="80">
        <v>17.2</v>
      </c>
      <c r="K191" s="80"/>
      <c r="L191" s="68">
        <v>4</v>
      </c>
    </row>
    <row r="192" spans="1:12" ht="14.4" x14ac:dyDescent="0.3">
      <c r="A192" s="23"/>
      <c r="B192" s="15"/>
      <c r="C192" s="11"/>
      <c r="D192" s="6"/>
      <c r="E192" s="88" t="s">
        <v>55</v>
      </c>
      <c r="F192" s="82">
        <v>40</v>
      </c>
      <c r="G192" s="80">
        <v>100</v>
      </c>
      <c r="H192" s="80">
        <v>3.2</v>
      </c>
      <c r="I192" s="80">
        <v>0.4</v>
      </c>
      <c r="J192" s="80">
        <v>20.399999999999999</v>
      </c>
      <c r="K192" s="80"/>
      <c r="L192" s="68">
        <v>4</v>
      </c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771.56</v>
      </c>
      <c r="H194" s="19">
        <f t="shared" si="88"/>
        <v>25.61</v>
      </c>
      <c r="I194" s="19">
        <f t="shared" si="88"/>
        <v>26.299999999999994</v>
      </c>
      <c r="J194" s="19">
        <f t="shared" si="88"/>
        <v>107.49000000000001</v>
      </c>
      <c r="K194" s="25"/>
      <c r="L194" s="19">
        <f t="shared" ref="L194" si="89">SUM(L185:L193)</f>
        <v>130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1302</v>
      </c>
      <c r="G195" s="32">
        <f t="shared" ref="G195" si="90">G184+G194</f>
        <v>1397.06</v>
      </c>
      <c r="H195" s="32">
        <f t="shared" ref="H195" si="91">H184+H194</f>
        <v>48.309999999999995</v>
      </c>
      <c r="I195" s="32">
        <f t="shared" ref="I195" si="92">I184+I194</f>
        <v>42.819999999999993</v>
      </c>
      <c r="J195" s="32">
        <f t="shared" ref="J195:L195" si="93">J184+J194</f>
        <v>202.13</v>
      </c>
      <c r="K195" s="32"/>
      <c r="L195" s="32">
        <f t="shared" si="93"/>
        <v>235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1363.7783999999997</v>
      </c>
      <c r="H196" s="34">
        <f t="shared" si="94"/>
        <v>45.4818</v>
      </c>
      <c r="I196" s="34">
        <f t="shared" si="94"/>
        <v>43.845999999999989</v>
      </c>
      <c r="J196" s="34">
        <f t="shared" si="94"/>
        <v>193.70100000000002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dcterms:created xsi:type="dcterms:W3CDTF">2022-05-16T14:23:56Z</dcterms:created>
  <dcterms:modified xsi:type="dcterms:W3CDTF">2023-11-30T12:53:30Z</dcterms:modified>
</cp:coreProperties>
</file>